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120" windowHeight="7680" tabRatio="809" firstSheet="1" activeTab="4"/>
  </bookViews>
  <sheets>
    <sheet name="Юноши,девушки(2009)" sheetId="17" r:id="rId1"/>
    <sheet name="Юноши,девушки(2007-2008)" sheetId="16" r:id="rId2"/>
    <sheet name="Юноши,девушки(2005-2006)" sheetId="15" r:id="rId3"/>
    <sheet name="Юноши,девушки(2003-2004)" sheetId="14" r:id="rId4"/>
    <sheet name="Юноши,девушки(2002 и старше)" sheetId="5" r:id="rId5"/>
    <sheet name="KT" sheetId="13" r:id="rId6"/>
  </sheets>
  <calcPr calcId="152511" iterate="1"/>
</workbook>
</file>

<file path=xl/calcChain.xml><?xml version="1.0" encoding="utf-8"?>
<calcChain xmlns="http://schemas.openxmlformats.org/spreadsheetml/2006/main">
  <c r="AB15" i="14" l="1"/>
  <c r="AB12" i="14"/>
  <c r="Z15" i="14"/>
  <c r="Z12" i="14"/>
  <c r="X15" i="14"/>
  <c r="X12" i="14"/>
  <c r="V15" i="14"/>
  <c r="V12" i="14"/>
  <c r="T15" i="14"/>
  <c r="T12" i="14"/>
  <c r="O15" i="14"/>
  <c r="O12" i="14"/>
  <c r="L15" i="14"/>
  <c r="L12" i="14"/>
  <c r="I15" i="14"/>
  <c r="I12" i="14"/>
  <c r="AE7" i="14"/>
  <c r="AE11" i="14"/>
  <c r="AE13" i="14"/>
  <c r="AE8" i="14"/>
  <c r="AE10" i="14"/>
  <c r="AE14" i="14"/>
  <c r="AE9" i="14"/>
  <c r="AE15" i="14"/>
  <c r="AE12" i="14"/>
  <c r="AE21" i="14"/>
  <c r="AE20" i="14"/>
  <c r="AE24" i="14"/>
  <c r="AE25" i="14"/>
  <c r="AE19" i="14"/>
  <c r="AE22" i="14"/>
  <c r="AE23" i="14"/>
  <c r="AE16" i="14"/>
  <c r="I1" i="13"/>
  <c r="B67" i="13"/>
  <c r="B25" i="13"/>
  <c r="AE14" i="15"/>
  <c r="AB14" i="15"/>
  <c r="Z14" i="15"/>
  <c r="X14" i="15"/>
  <c r="V14" i="15"/>
  <c r="T14" i="15"/>
  <c r="O14" i="15"/>
  <c r="L14" i="15"/>
  <c r="S35" i="16"/>
  <c r="O35" i="16"/>
  <c r="L35" i="16"/>
  <c r="I35" i="16"/>
  <c r="S17" i="16"/>
  <c r="S19" i="16"/>
  <c r="S14" i="16"/>
  <c r="S16" i="16"/>
  <c r="O18" i="16"/>
  <c r="O17" i="16"/>
  <c r="O19" i="16"/>
  <c r="O14" i="16"/>
  <c r="O16" i="16"/>
  <c r="L18" i="16"/>
  <c r="L17" i="16"/>
  <c r="L19" i="16"/>
  <c r="L14" i="16"/>
  <c r="L16" i="16"/>
  <c r="I18" i="16"/>
  <c r="I17" i="16"/>
  <c r="I19" i="16"/>
  <c r="I14" i="16"/>
  <c r="I16" i="16"/>
  <c r="I15" i="16"/>
  <c r="S7" i="17"/>
  <c r="O7" i="17"/>
  <c r="L7" i="17"/>
  <c r="I8" i="17"/>
  <c r="L15" i="17"/>
  <c r="B68" i="13"/>
  <c r="O17" i="17"/>
  <c r="O14" i="17"/>
  <c r="O20" i="17"/>
  <c r="O16" i="17"/>
  <c r="O18" i="17"/>
  <c r="O15" i="17"/>
  <c r="O19" i="17"/>
  <c r="O21" i="17"/>
  <c r="O26" i="17"/>
  <c r="O23" i="17"/>
  <c r="O25" i="17"/>
  <c r="O22" i="17"/>
  <c r="L17" i="17"/>
  <c r="L14" i="17"/>
  <c r="L20" i="17"/>
  <c r="L16" i="17"/>
  <c r="L18" i="17"/>
  <c r="L19" i="17"/>
  <c r="L21" i="17"/>
  <c r="L26" i="17"/>
  <c r="L23" i="17"/>
  <c r="L25" i="17"/>
  <c r="L22" i="17"/>
  <c r="I17" i="17"/>
  <c r="I14" i="17"/>
  <c r="I20" i="17"/>
  <c r="I16" i="17"/>
  <c r="I18" i="17"/>
  <c r="I15" i="17"/>
  <c r="I19" i="17"/>
  <c r="I21" i="17"/>
  <c r="I26" i="17"/>
  <c r="I23" i="17"/>
  <c r="I25" i="17"/>
  <c r="I22" i="17"/>
  <c r="O24" i="17"/>
  <c r="L24" i="17"/>
  <c r="I24" i="17"/>
  <c r="I11" i="17"/>
  <c r="I10" i="17"/>
  <c r="I9" i="17"/>
  <c r="I12" i="17"/>
  <c r="I7" i="17"/>
  <c r="I18" i="13"/>
  <c r="I17" i="13"/>
  <c r="I13" i="13"/>
  <c r="I14" i="13"/>
  <c r="I11" i="13"/>
  <c r="I9" i="13"/>
  <c r="I6" i="13"/>
  <c r="I7" i="13"/>
  <c r="B94" i="13"/>
  <c r="B88" i="13"/>
  <c r="B87" i="13"/>
  <c r="B84" i="13"/>
  <c r="B79" i="13"/>
  <c r="B74" i="13"/>
  <c r="Q12" i="14" l="1"/>
  <c r="Q15" i="14"/>
  <c r="AC12" i="14"/>
  <c r="AC15" i="14"/>
  <c r="AC14" i="15"/>
  <c r="Q35" i="16"/>
  <c r="Q14" i="16"/>
  <c r="Q16" i="16"/>
  <c r="Q19" i="16"/>
  <c r="Q17" i="16"/>
  <c r="Q7" i="17"/>
  <c r="I16" i="14"/>
  <c r="L20" i="15"/>
  <c r="I14" i="15"/>
  <c r="Q14" i="15" s="1"/>
  <c r="I34" i="16"/>
  <c r="O9" i="16"/>
  <c r="B69" i="13"/>
  <c r="L10" i="17"/>
  <c r="L12" i="17"/>
  <c r="O12" i="16"/>
  <c r="O13" i="16"/>
  <c r="O8" i="16"/>
  <c r="O20" i="16"/>
  <c r="L9" i="16"/>
  <c r="L12" i="16"/>
  <c r="L10" i="16"/>
  <c r="L15" i="16"/>
  <c r="L20" i="16"/>
  <c r="I9" i="16"/>
  <c r="I10" i="16"/>
  <c r="I13" i="16"/>
  <c r="I11" i="16"/>
  <c r="AB15" i="15"/>
  <c r="AB16" i="15"/>
  <c r="AB10" i="15"/>
  <c r="AB7" i="15"/>
  <c r="Z16" i="15"/>
  <c r="Z7" i="15"/>
  <c r="X16" i="15"/>
  <c r="X10" i="15"/>
  <c r="X7" i="15"/>
  <c r="V15" i="15"/>
  <c r="V16" i="15"/>
  <c r="V10" i="15"/>
  <c r="V7" i="15"/>
  <c r="T15" i="15"/>
  <c r="T10" i="15"/>
  <c r="L15" i="15"/>
  <c r="L10" i="15"/>
  <c r="L7" i="15"/>
  <c r="O15" i="15"/>
  <c r="O7" i="15"/>
  <c r="I15" i="15"/>
  <c r="I16" i="15"/>
  <c r="I10" i="15"/>
  <c r="I7" i="15"/>
  <c r="AB10" i="14"/>
  <c r="AB14" i="14"/>
  <c r="AB9" i="14"/>
  <c r="Z10" i="14"/>
  <c r="Z9" i="14"/>
  <c r="X9" i="14"/>
  <c r="V10" i="14"/>
  <c r="T10" i="14"/>
  <c r="I10" i="14"/>
  <c r="I14" i="14"/>
  <c r="L10" i="14"/>
  <c r="L14" i="14"/>
  <c r="L9" i="14"/>
  <c r="O10" i="14"/>
  <c r="O14" i="14"/>
  <c r="O9" i="14"/>
  <c r="AB8" i="5"/>
  <c r="Z8" i="5"/>
  <c r="V8" i="5"/>
  <c r="O8" i="5"/>
  <c r="I4" i="13"/>
  <c r="I8" i="13"/>
  <c r="I26" i="13"/>
  <c r="AE11" i="15"/>
  <c r="AE12" i="15"/>
  <c r="AE8" i="15"/>
  <c r="AE9" i="15"/>
  <c r="AE15" i="15"/>
  <c r="AE16" i="15"/>
  <c r="AE10" i="15"/>
  <c r="AE7" i="15"/>
  <c r="AE25" i="15"/>
  <c r="AE18" i="15"/>
  <c r="AE23" i="15"/>
  <c r="AE19" i="15"/>
  <c r="AE24" i="15"/>
  <c r="AE21" i="15"/>
  <c r="AE22" i="15"/>
  <c r="AE20" i="15"/>
  <c r="AE26" i="15"/>
  <c r="AE13" i="15"/>
  <c r="S11" i="17"/>
  <c r="S10" i="17"/>
  <c r="S9" i="17"/>
  <c r="S12" i="17"/>
  <c r="S24" i="17"/>
  <c r="S17" i="17"/>
  <c r="S14" i="17"/>
  <c r="S20" i="17"/>
  <c r="S16" i="17"/>
  <c r="S18" i="17"/>
  <c r="S15" i="17"/>
  <c r="S19" i="17"/>
  <c r="S21" i="17"/>
  <c r="S26" i="17"/>
  <c r="S23" i="17"/>
  <c r="S25" i="17"/>
  <c r="S22" i="17"/>
  <c r="S8" i="17"/>
  <c r="S26" i="16"/>
  <c r="S27" i="16"/>
  <c r="S30" i="16"/>
  <c r="S36" i="16"/>
  <c r="S37" i="16"/>
  <c r="S40" i="16"/>
  <c r="S39" i="16"/>
  <c r="S32" i="16"/>
  <c r="S9" i="16"/>
  <c r="S12" i="16"/>
  <c r="S10" i="16"/>
  <c r="S13" i="16"/>
  <c r="S8" i="16"/>
  <c r="S11" i="16"/>
  <c r="S15" i="16"/>
  <c r="S20" i="16"/>
  <c r="S18" i="16"/>
  <c r="S29" i="16"/>
  <c r="S28" i="16"/>
  <c r="S31" i="16"/>
  <c r="S33" i="16"/>
  <c r="S34" i="16"/>
  <c r="S38" i="16"/>
  <c r="S25" i="16"/>
  <c r="S24" i="16"/>
  <c r="S23" i="16"/>
  <c r="S7" i="16"/>
  <c r="O28" i="16"/>
  <c r="O31" i="16"/>
  <c r="L28" i="16"/>
  <c r="L31" i="16"/>
  <c r="I28" i="16"/>
  <c r="I31" i="16"/>
  <c r="Q31" i="16" l="1"/>
  <c r="Q28" i="16"/>
  <c r="Q9" i="16"/>
  <c r="O32" i="16"/>
  <c r="L32" i="16"/>
  <c r="I32" i="16"/>
  <c r="O39" i="16"/>
  <c r="L39" i="16"/>
  <c r="I39" i="16"/>
  <c r="O40" i="16"/>
  <c r="L40" i="16"/>
  <c r="I40" i="16"/>
  <c r="O37" i="16"/>
  <c r="L37" i="16"/>
  <c r="I37" i="16"/>
  <c r="O36" i="16"/>
  <c r="L36" i="16"/>
  <c r="I36" i="16"/>
  <c r="O30" i="16"/>
  <c r="L30" i="16"/>
  <c r="I30" i="16"/>
  <c r="O27" i="16"/>
  <c r="L27" i="16"/>
  <c r="I27" i="16"/>
  <c r="O26" i="16"/>
  <c r="L26" i="16"/>
  <c r="I26" i="16"/>
  <c r="O23" i="16"/>
  <c r="L23" i="16"/>
  <c r="I23" i="16"/>
  <c r="O24" i="16"/>
  <c r="L24" i="16"/>
  <c r="I24" i="16"/>
  <c r="O25" i="16"/>
  <c r="L25" i="16"/>
  <c r="I25" i="16"/>
  <c r="O38" i="16"/>
  <c r="L38" i="16"/>
  <c r="I38" i="16"/>
  <c r="O34" i="16"/>
  <c r="L34" i="16"/>
  <c r="O33" i="16"/>
  <c r="L33" i="16"/>
  <c r="I33" i="16"/>
  <c r="O29" i="16"/>
  <c r="L29" i="16"/>
  <c r="I29" i="16"/>
  <c r="AB26" i="15"/>
  <c r="Z26" i="15"/>
  <c r="X26" i="15"/>
  <c r="V26" i="15"/>
  <c r="T26" i="15"/>
  <c r="O26" i="15"/>
  <c r="L26" i="15"/>
  <c r="I26" i="15"/>
  <c r="AB20" i="15"/>
  <c r="Z20" i="15"/>
  <c r="X20" i="15"/>
  <c r="V20" i="15"/>
  <c r="T20" i="15"/>
  <c r="O20" i="15"/>
  <c r="I20" i="15"/>
  <c r="AB22" i="15"/>
  <c r="Z22" i="15"/>
  <c r="X22" i="15"/>
  <c r="V22" i="15"/>
  <c r="T22" i="15"/>
  <c r="O22" i="15"/>
  <c r="L22" i="15"/>
  <c r="I22" i="15"/>
  <c r="AB21" i="15"/>
  <c r="Z21" i="15"/>
  <c r="X21" i="15"/>
  <c r="V21" i="15"/>
  <c r="T21" i="15"/>
  <c r="O21" i="15"/>
  <c r="L21" i="15"/>
  <c r="I21" i="15"/>
  <c r="AB24" i="15"/>
  <c r="Z24" i="15"/>
  <c r="X24" i="15"/>
  <c r="V24" i="15"/>
  <c r="T24" i="15"/>
  <c r="O24" i="15"/>
  <c r="L24" i="15"/>
  <c r="I24" i="15"/>
  <c r="AB19" i="15"/>
  <c r="Z19" i="15"/>
  <c r="X19" i="15"/>
  <c r="V19" i="15"/>
  <c r="T19" i="15"/>
  <c r="O19" i="15"/>
  <c r="L19" i="15"/>
  <c r="I19" i="15"/>
  <c r="AB23" i="15"/>
  <c r="Z23" i="15"/>
  <c r="X23" i="15"/>
  <c r="V23" i="15"/>
  <c r="T23" i="15"/>
  <c r="O23" i="15"/>
  <c r="L23" i="15"/>
  <c r="I23" i="15"/>
  <c r="AB18" i="15"/>
  <c r="Z18" i="15"/>
  <c r="X18" i="15"/>
  <c r="V18" i="15"/>
  <c r="T18" i="15"/>
  <c r="O18" i="15"/>
  <c r="L18" i="15"/>
  <c r="I18" i="15"/>
  <c r="AB25" i="15"/>
  <c r="Z25" i="15"/>
  <c r="X25" i="15"/>
  <c r="V25" i="15"/>
  <c r="T25" i="15"/>
  <c r="O25" i="15"/>
  <c r="L25" i="15"/>
  <c r="I25" i="15"/>
  <c r="AB23" i="14"/>
  <c r="Z23" i="14"/>
  <c r="X23" i="14"/>
  <c r="V23" i="14"/>
  <c r="T23" i="14"/>
  <c r="O23" i="14"/>
  <c r="L23" i="14"/>
  <c r="I23" i="14"/>
  <c r="AB22" i="14"/>
  <c r="Z22" i="14"/>
  <c r="X22" i="14"/>
  <c r="V22" i="14"/>
  <c r="T22" i="14"/>
  <c r="O22" i="14"/>
  <c r="L22" i="14"/>
  <c r="I22" i="14"/>
  <c r="AB19" i="14"/>
  <c r="Z19" i="14"/>
  <c r="X19" i="14"/>
  <c r="V19" i="14"/>
  <c r="T19" i="14"/>
  <c r="O19" i="14"/>
  <c r="L19" i="14"/>
  <c r="I19" i="14"/>
  <c r="AB25" i="14"/>
  <c r="Z25" i="14"/>
  <c r="X25" i="14"/>
  <c r="V25" i="14"/>
  <c r="T25" i="14"/>
  <c r="O25" i="14"/>
  <c r="L25" i="14"/>
  <c r="I25" i="14"/>
  <c r="AB24" i="14"/>
  <c r="Z24" i="14"/>
  <c r="X24" i="14"/>
  <c r="V24" i="14"/>
  <c r="T24" i="14"/>
  <c r="O24" i="14"/>
  <c r="L24" i="14"/>
  <c r="I24" i="14"/>
  <c r="AB20" i="14"/>
  <c r="Z20" i="14"/>
  <c r="X20" i="14"/>
  <c r="V20" i="14"/>
  <c r="T20" i="14"/>
  <c r="O20" i="14"/>
  <c r="L20" i="14"/>
  <c r="I20" i="14"/>
  <c r="AB21" i="14"/>
  <c r="Z21" i="14"/>
  <c r="X21" i="14"/>
  <c r="V21" i="14"/>
  <c r="T21" i="14"/>
  <c r="O21" i="14"/>
  <c r="L21" i="14"/>
  <c r="I21" i="14"/>
  <c r="AB14" i="5"/>
  <c r="AB16" i="5"/>
  <c r="AB13" i="5"/>
  <c r="AB12" i="5"/>
  <c r="AB11" i="5"/>
  <c r="AB15" i="5"/>
  <c r="Z14" i="5"/>
  <c r="Z16" i="5"/>
  <c r="Z13" i="5"/>
  <c r="Z12" i="5"/>
  <c r="Z11" i="5"/>
  <c r="Z15" i="5"/>
  <c r="X14" i="5"/>
  <c r="X16" i="5"/>
  <c r="X13" i="5"/>
  <c r="X12" i="5"/>
  <c r="X11" i="5"/>
  <c r="X15" i="5"/>
  <c r="V14" i="5"/>
  <c r="V16" i="5"/>
  <c r="V13" i="5"/>
  <c r="V12" i="5"/>
  <c r="V11" i="5"/>
  <c r="V15" i="5"/>
  <c r="T14" i="5"/>
  <c r="T16" i="5"/>
  <c r="T13" i="5"/>
  <c r="T12" i="5"/>
  <c r="T11" i="5"/>
  <c r="T15" i="5"/>
  <c r="O14" i="5"/>
  <c r="O16" i="5"/>
  <c r="O13" i="5"/>
  <c r="O12" i="5"/>
  <c r="O11" i="5"/>
  <c r="O15" i="5"/>
  <c r="L14" i="5"/>
  <c r="L16" i="5"/>
  <c r="L13" i="5"/>
  <c r="L12" i="5"/>
  <c r="L11" i="5"/>
  <c r="L15" i="5"/>
  <c r="I14" i="5"/>
  <c r="I16" i="5"/>
  <c r="I13" i="5"/>
  <c r="I12" i="5"/>
  <c r="I11" i="5"/>
  <c r="I15" i="5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3" i="13"/>
  <c r="B92" i="13"/>
  <c r="B91" i="13"/>
  <c r="B90" i="13"/>
  <c r="B89" i="13"/>
  <c r="B86" i="13"/>
  <c r="B85" i="13"/>
  <c r="B83" i="13"/>
  <c r="B82" i="13"/>
  <c r="B81" i="13"/>
  <c r="B80" i="13"/>
  <c r="B77" i="13"/>
  <c r="B76" i="13"/>
  <c r="B75" i="13"/>
  <c r="B73" i="13"/>
  <c r="B72" i="13"/>
  <c r="B71" i="13"/>
  <c r="B70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I24" i="13"/>
  <c r="B24" i="13"/>
  <c r="I23" i="13"/>
  <c r="B23" i="13"/>
  <c r="I22" i="13"/>
  <c r="B22" i="13"/>
  <c r="I21" i="13"/>
  <c r="B21" i="13"/>
  <c r="I20" i="13"/>
  <c r="B20" i="13"/>
  <c r="I19" i="13"/>
  <c r="B19" i="13"/>
  <c r="B18" i="13"/>
  <c r="B17" i="13"/>
  <c r="I16" i="13"/>
  <c r="B16" i="13"/>
  <c r="I15" i="13"/>
  <c r="B15" i="13"/>
  <c r="B14" i="13"/>
  <c r="B13" i="13"/>
  <c r="I12" i="13"/>
  <c r="B12" i="13"/>
  <c r="B11" i="13"/>
  <c r="I10" i="13"/>
  <c r="B10" i="13"/>
  <c r="B9" i="13"/>
  <c r="B8" i="13"/>
  <c r="B7" i="13"/>
  <c r="B6" i="13"/>
  <c r="I5" i="13"/>
  <c r="B5" i="13"/>
  <c r="I3" i="13"/>
  <c r="AG8" i="5"/>
  <c r="AG14" i="5"/>
  <c r="AG16" i="5"/>
  <c r="AG12" i="5"/>
  <c r="AG15" i="5"/>
  <c r="AG13" i="5"/>
  <c r="AG11" i="5"/>
  <c r="AG7" i="5"/>
  <c r="T9" i="14" l="1"/>
  <c r="T8" i="5"/>
  <c r="I9" i="14"/>
  <c r="Q9" i="14" s="1"/>
  <c r="I8" i="5"/>
  <c r="O15" i="16"/>
  <c r="Q15" i="16" s="1"/>
  <c r="Z10" i="15"/>
  <c r="AC10" i="15" s="1"/>
  <c r="Q18" i="16"/>
  <c r="X15" i="15"/>
  <c r="X10" i="14"/>
  <c r="AC10" i="14" s="1"/>
  <c r="I12" i="16"/>
  <c r="Q12" i="16" s="1"/>
  <c r="L8" i="5"/>
  <c r="L13" i="16"/>
  <c r="Q13" i="16" s="1"/>
  <c r="O9" i="17"/>
  <c r="O10" i="15"/>
  <c r="Q10" i="15" s="1"/>
  <c r="O11" i="16"/>
  <c r="O10" i="16"/>
  <c r="Q10" i="16" s="1"/>
  <c r="O9" i="15"/>
  <c r="L8" i="16"/>
  <c r="Q24" i="17"/>
  <c r="L16" i="15"/>
  <c r="V14" i="14"/>
  <c r="T14" i="14"/>
  <c r="I20" i="16"/>
  <c r="Q20" i="16" s="1"/>
  <c r="T7" i="15"/>
  <c r="AC7" i="15" s="1"/>
  <c r="X8" i="5"/>
  <c r="Z15" i="15"/>
  <c r="O10" i="17"/>
  <c r="Q10" i="17" s="1"/>
  <c r="O12" i="17"/>
  <c r="Q12" i="17" s="1"/>
  <c r="O16" i="15"/>
  <c r="X14" i="14"/>
  <c r="Q20" i="17"/>
  <c r="Q25" i="17"/>
  <c r="Q17" i="17"/>
  <c r="L9" i="17"/>
  <c r="I8" i="16"/>
  <c r="T16" i="15"/>
  <c r="AC16" i="15" s="1"/>
  <c r="Q16" i="17"/>
  <c r="Q22" i="17"/>
  <c r="Z14" i="14"/>
  <c r="Q18" i="17"/>
  <c r="V9" i="14"/>
  <c r="Q21" i="17"/>
  <c r="L11" i="16"/>
  <c r="AC16" i="5"/>
  <c r="AC13" i="5"/>
  <c r="AC11" i="5"/>
  <c r="AC12" i="5"/>
  <c r="AC15" i="5"/>
  <c r="AC14" i="5"/>
  <c r="T13" i="15"/>
  <c r="Z8" i="14"/>
  <c r="X13" i="14"/>
  <c r="V11" i="14"/>
  <c r="T7" i="14"/>
  <c r="T16" i="14"/>
  <c r="L7" i="16"/>
  <c r="T13" i="14"/>
  <c r="L7" i="14"/>
  <c r="AB12" i="15"/>
  <c r="V12" i="15"/>
  <c r="O12" i="15"/>
  <c r="AB11" i="14"/>
  <c r="X7" i="5"/>
  <c r="AB8" i="15"/>
  <c r="V8" i="15"/>
  <c r="O8" i="15"/>
  <c r="AB13" i="14"/>
  <c r="X16" i="14"/>
  <c r="X9" i="15"/>
  <c r="L9" i="15"/>
  <c r="X11" i="14"/>
  <c r="O7" i="5"/>
  <c r="O7" i="16"/>
  <c r="O13" i="15"/>
  <c r="X8" i="14"/>
  <c r="V13" i="14"/>
  <c r="T11" i="14"/>
  <c r="I7" i="14"/>
  <c r="AB7" i="5"/>
  <c r="T7" i="5"/>
  <c r="L13" i="15"/>
  <c r="V8" i="14"/>
  <c r="I11" i="14"/>
  <c r="L16" i="14"/>
  <c r="L8" i="17"/>
  <c r="X12" i="15"/>
  <c r="L12" i="15"/>
  <c r="I8" i="15"/>
  <c r="Z16" i="14"/>
  <c r="O13" i="14"/>
  <c r="L7" i="5"/>
  <c r="X8" i="15"/>
  <c r="L8" i="15"/>
  <c r="I9" i="15"/>
  <c r="X7" i="14"/>
  <c r="O8" i="14"/>
  <c r="AB9" i="15"/>
  <c r="V9" i="15"/>
  <c r="AB8" i="14"/>
  <c r="V7" i="14"/>
  <c r="I7" i="5"/>
  <c r="I7" i="16"/>
  <c r="I11" i="15"/>
  <c r="I13" i="15"/>
  <c r="T8" i="14"/>
  <c r="I13" i="14"/>
  <c r="L11" i="14"/>
  <c r="O7" i="14"/>
  <c r="O16" i="14"/>
  <c r="V7" i="5"/>
  <c r="O8" i="17"/>
  <c r="AB11" i="15"/>
  <c r="Z11" i="15"/>
  <c r="X11" i="15"/>
  <c r="V11" i="15"/>
  <c r="T11" i="15"/>
  <c r="L11" i="15"/>
  <c r="O11" i="15"/>
  <c r="AB13" i="15"/>
  <c r="I12" i="15"/>
  <c r="AB7" i="14"/>
  <c r="AB16" i="14"/>
  <c r="I8" i="14"/>
  <c r="L13" i="14"/>
  <c r="O11" i="14"/>
  <c r="Z12" i="15"/>
  <c r="T12" i="15"/>
  <c r="Z13" i="15"/>
  <c r="Z7" i="14"/>
  <c r="L8" i="14"/>
  <c r="Z8" i="15"/>
  <c r="T8" i="15"/>
  <c r="X13" i="15"/>
  <c r="Z11" i="14"/>
  <c r="Z9" i="15"/>
  <c r="T9" i="15"/>
  <c r="V13" i="15"/>
  <c r="Z13" i="14"/>
  <c r="V16" i="14"/>
  <c r="Z7" i="5"/>
  <c r="O11" i="17"/>
  <c r="L11" i="17"/>
  <c r="Q15" i="5"/>
  <c r="Q12" i="5"/>
  <c r="Q16" i="5"/>
  <c r="AC18" i="15"/>
  <c r="AC19" i="15"/>
  <c r="AC21" i="15"/>
  <c r="Q11" i="5"/>
  <c r="Q13" i="5"/>
  <c r="Q14" i="5"/>
  <c r="AC20" i="14"/>
  <c r="AC25" i="14"/>
  <c r="AC22" i="14"/>
  <c r="Q14" i="17"/>
  <c r="Q15" i="17"/>
  <c r="Q19" i="17"/>
  <c r="Q26" i="17"/>
  <c r="Q23" i="17"/>
  <c r="Q29" i="16"/>
  <c r="Q33" i="16"/>
  <c r="Q34" i="16"/>
  <c r="Q38" i="16"/>
  <c r="Q25" i="16"/>
  <c r="Q24" i="16"/>
  <c r="Q23" i="16"/>
  <c r="Q26" i="16"/>
  <c r="Q27" i="16"/>
  <c r="Q30" i="16"/>
  <c r="Q36" i="16"/>
  <c r="Q37" i="16"/>
  <c r="Q40" i="16"/>
  <c r="Q39" i="16"/>
  <c r="Q32" i="16"/>
  <c r="AC22" i="15"/>
  <c r="AC26" i="15"/>
  <c r="AC25" i="15"/>
  <c r="AC23" i="15"/>
  <c r="AC24" i="15"/>
  <c r="AC20" i="15"/>
  <c r="AC24" i="14"/>
  <c r="AC19" i="14"/>
  <c r="AC23" i="14"/>
  <c r="AC21" i="14"/>
  <c r="Q10" i="14"/>
  <c r="Q14" i="14"/>
  <c r="Q21" i="14"/>
  <c r="Q20" i="14"/>
  <c r="Q24" i="14"/>
  <c r="Q25" i="14"/>
  <c r="Q19" i="14"/>
  <c r="Q22" i="14"/>
  <c r="Q23" i="14"/>
  <c r="Q15" i="15"/>
  <c r="Q7" i="15"/>
  <c r="Q25" i="15"/>
  <c r="Q18" i="15"/>
  <c r="Q23" i="15"/>
  <c r="Q19" i="15"/>
  <c r="Q24" i="15"/>
  <c r="Q21" i="15"/>
  <c r="Q22" i="15"/>
  <c r="Q20" i="15"/>
  <c r="Q26" i="15"/>
  <c r="AC9" i="14" l="1"/>
  <c r="Q8" i="5"/>
  <c r="AC15" i="15"/>
  <c r="Q8" i="16"/>
  <c r="AC14" i="14"/>
  <c r="Q9" i="17"/>
  <c r="Q16" i="15"/>
  <c r="AC8" i="5"/>
  <c r="Q11" i="16"/>
  <c r="Q11" i="15"/>
  <c r="Q7" i="16"/>
  <c r="Q12" i="15"/>
  <c r="Q13" i="15"/>
  <c r="AC12" i="15"/>
  <c r="AC8" i="14"/>
  <c r="Q16" i="14"/>
  <c r="AC13" i="15"/>
  <c r="AC16" i="14"/>
  <c r="AC8" i="15"/>
  <c r="Q8" i="17"/>
  <c r="Q11" i="17"/>
  <c r="Q7" i="14"/>
  <c r="Q11" i="14"/>
  <c r="AC7" i="14"/>
  <c r="Q8" i="15"/>
  <c r="AC11" i="14"/>
  <c r="Q9" i="15"/>
  <c r="AC9" i="15"/>
  <c r="Q8" i="14"/>
  <c r="AC7" i="5"/>
  <c r="AC13" i="14"/>
  <c r="AC11" i="15"/>
  <c r="Q13" i="14"/>
  <c r="Q7" i="5"/>
</calcChain>
</file>

<file path=xl/sharedStrings.xml><?xml version="1.0" encoding="utf-8"?>
<sst xmlns="http://schemas.openxmlformats.org/spreadsheetml/2006/main" count="992" uniqueCount="442">
  <si>
    <t>№ п.п.</t>
  </si>
  <si>
    <t>Ф.И.О.</t>
  </si>
  <si>
    <t>Г.Р.</t>
  </si>
  <si>
    <t>Место</t>
  </si>
  <si>
    <t>Слющенкова Диана</t>
  </si>
  <si>
    <t>Федотова Маша</t>
  </si>
  <si>
    <t>Бочевская Вероника</t>
  </si>
  <si>
    <t>Гусельников Александр</t>
  </si>
  <si>
    <t>Сумма</t>
  </si>
  <si>
    <t xml:space="preserve">Региональная общественная организация "Спортивная Федерация фристайла Томской области"
г.Томск, ул.19 Гвардейской дивизии, 11 www.sff70.ru, info@sff70.ru 
тел. +7 (923) 407-47-05 +7 (903) 913-45-93
</t>
  </si>
  <si>
    <t>Чеботарева Ангелина</t>
  </si>
  <si>
    <t>Плучевская Ульяна</t>
  </si>
  <si>
    <t xml:space="preserve">Александров Андрей </t>
  </si>
  <si>
    <t xml:space="preserve">Кривошеев Станислав </t>
  </si>
  <si>
    <t>Хамидулина Дарина</t>
  </si>
  <si>
    <t>Выстропов Алексей</t>
  </si>
  <si>
    <t xml:space="preserve">Карабатова Милана </t>
  </si>
  <si>
    <t xml:space="preserve">Чернякова Виктория </t>
  </si>
  <si>
    <t>Рудов Данил</t>
  </si>
  <si>
    <t>Казаринов Ярослав</t>
  </si>
  <si>
    <t>Прыжки</t>
  </si>
  <si>
    <t>Крамчаткина Маша</t>
  </si>
  <si>
    <t>1 пр</t>
  </si>
  <si>
    <t>коэф.</t>
  </si>
  <si>
    <t>Оценка</t>
  </si>
  <si>
    <t>2 пр</t>
  </si>
  <si>
    <t>Шашки</t>
  </si>
  <si>
    <t>Кол-во</t>
  </si>
  <si>
    <t>3 пр</t>
  </si>
  <si>
    <t>4 пр</t>
  </si>
  <si>
    <t>5 пр</t>
  </si>
  <si>
    <t>Вариативность</t>
  </si>
  <si>
    <t>3p</t>
  </si>
  <si>
    <t>K</t>
  </si>
  <si>
    <t>bT</t>
  </si>
  <si>
    <t>3g</t>
  </si>
  <si>
    <t>3G</t>
  </si>
  <si>
    <t>Специальная физическая подготовка (2 этап)</t>
  </si>
  <si>
    <t>Имитация трассы"Могул"</t>
  </si>
  <si>
    <t>Балл</t>
  </si>
  <si>
    <t>Юноши, девушки (2002 и старше)</t>
  </si>
  <si>
    <t>Девушки (2002 и старше)</t>
  </si>
  <si>
    <t>Юноши (2002 и старше)</t>
  </si>
  <si>
    <t>код пр.</t>
  </si>
  <si>
    <t>КТжен</t>
  </si>
  <si>
    <t>КТмуж</t>
  </si>
  <si>
    <t>lG</t>
  </si>
  <si>
    <t>Loop grab T(tweaked)</t>
  </si>
  <si>
    <t>nj</t>
  </si>
  <si>
    <t>no jump</t>
  </si>
  <si>
    <t>fPG</t>
  </si>
  <si>
    <t>front flip grab T(tweaked)</t>
  </si>
  <si>
    <t>T</t>
  </si>
  <si>
    <t xml:space="preserve">Twister </t>
  </si>
  <si>
    <t>single</t>
  </si>
  <si>
    <t>bPG</t>
  </si>
  <si>
    <t>Back flip grab  T(tweaked)</t>
  </si>
  <si>
    <t>S</t>
  </si>
  <si>
    <t xml:space="preserve">Spread </t>
  </si>
  <si>
    <t>360g(Tweaked=mute,tail,truck)</t>
  </si>
  <si>
    <t>D</t>
  </si>
  <si>
    <t>Daffy</t>
  </si>
  <si>
    <t>7G</t>
  </si>
  <si>
    <t>720 g(Tweaked=mute,tail,truck)</t>
  </si>
  <si>
    <t>M</t>
  </si>
  <si>
    <t>Mule</t>
  </si>
  <si>
    <t>10G</t>
  </si>
  <si>
    <t>1080 g(Tweaked=mute,tail,truck)</t>
  </si>
  <si>
    <t>B</t>
  </si>
  <si>
    <t>Backscratscher</t>
  </si>
  <si>
    <t>3oGB</t>
  </si>
  <si>
    <t>F 3 grab T(tweaked)</t>
  </si>
  <si>
    <t>X</t>
  </si>
  <si>
    <t>Ironcross</t>
  </si>
  <si>
    <t>5oGB</t>
  </si>
  <si>
    <t>Rodeo5 / flat5+grab T(tweaked)</t>
  </si>
  <si>
    <t>Z</t>
  </si>
  <si>
    <t>zudnick</t>
  </si>
  <si>
    <t>7oGA</t>
  </si>
  <si>
    <t>Dspin7/Loop7+grab T</t>
  </si>
  <si>
    <t>Kosak</t>
  </si>
  <si>
    <t>7opGA</t>
  </si>
  <si>
    <t xml:space="preserve">  </t>
  </si>
  <si>
    <t>TT</t>
  </si>
  <si>
    <t xml:space="preserve">Double Twister </t>
  </si>
  <si>
    <t>double</t>
  </si>
  <si>
    <t>7oGB</t>
  </si>
  <si>
    <t>R 7 / F7/+grab T</t>
  </si>
  <si>
    <t>TS</t>
  </si>
  <si>
    <t xml:space="preserve">Twister Spread </t>
  </si>
  <si>
    <t>7opGB</t>
  </si>
  <si>
    <t xml:space="preserve"> </t>
  </si>
  <si>
    <t>DS</t>
  </si>
  <si>
    <t>Daffy-Spread</t>
  </si>
  <si>
    <t>7oGC</t>
  </si>
  <si>
    <t>M 7 / B 7+grab T</t>
  </si>
  <si>
    <t>DT</t>
  </si>
  <si>
    <t>Daffy-Twister</t>
  </si>
  <si>
    <t>7opGC</t>
  </si>
  <si>
    <t>DD</t>
  </si>
  <si>
    <t>Double Daffy</t>
  </si>
  <si>
    <t>9oGA</t>
  </si>
  <si>
    <t>Dspin9+grab T</t>
  </si>
  <si>
    <t>BK</t>
  </si>
  <si>
    <t>Backscratscher-Kosak</t>
  </si>
  <si>
    <t>9oGB</t>
  </si>
  <si>
    <t>R 9 / F 9+grab T</t>
  </si>
  <si>
    <t>SS</t>
  </si>
  <si>
    <t xml:space="preserve">Double Spread </t>
  </si>
  <si>
    <t>9oGC</t>
  </si>
  <si>
    <t>M 9 / B 9+grab T</t>
  </si>
  <si>
    <t>KX</t>
  </si>
  <si>
    <t>Kosack-Ironcross</t>
  </si>
  <si>
    <t>10oGA</t>
  </si>
  <si>
    <t>Dspin10+grab T</t>
  </si>
  <si>
    <t>XK</t>
  </si>
  <si>
    <t>Ironcross-Kosack</t>
  </si>
  <si>
    <t>10opGA</t>
  </si>
  <si>
    <t>TTT</t>
  </si>
  <si>
    <t xml:space="preserve">Triple Twister </t>
  </si>
  <si>
    <t>triple</t>
  </si>
  <si>
    <t>10oGB</t>
  </si>
  <si>
    <t>R 10 / F 10+grab T</t>
  </si>
  <si>
    <t>TTS</t>
  </si>
  <si>
    <t xml:space="preserve">Twister-Twister-Spread </t>
  </si>
  <si>
    <t>10opGB</t>
  </si>
  <si>
    <t>DTS</t>
  </si>
  <si>
    <t xml:space="preserve">Daffy-Twister-Spread </t>
  </si>
  <si>
    <t>10oGC</t>
  </si>
  <si>
    <t>M 10 / B  10+grab T</t>
  </si>
  <si>
    <t>DDD</t>
  </si>
  <si>
    <t>triple daffy</t>
  </si>
  <si>
    <t>lGF</t>
  </si>
  <si>
    <t>XKX</t>
  </si>
  <si>
    <t xml:space="preserve">Iron Cross-Kosack-Iron Cross </t>
  </si>
  <si>
    <t>SSS</t>
  </si>
  <si>
    <t xml:space="preserve">Triple Spread </t>
  </si>
  <si>
    <t>TTTT</t>
  </si>
  <si>
    <t xml:space="preserve">Quad Twister </t>
  </si>
  <si>
    <t>quad</t>
  </si>
  <si>
    <t>TTTS</t>
  </si>
  <si>
    <t>triple Twist-Spread</t>
  </si>
  <si>
    <t>STTS</t>
  </si>
  <si>
    <t xml:space="preserve">Spread-Twister-Twister-Spread </t>
  </si>
  <si>
    <t>DTTS</t>
  </si>
  <si>
    <t>Daffy-doubl Twist-Spread</t>
  </si>
  <si>
    <t>DDDD</t>
  </si>
  <si>
    <t>quad daffy</t>
  </si>
  <si>
    <t>TTTTT</t>
  </si>
  <si>
    <t>quint twister</t>
  </si>
  <si>
    <t>quint</t>
  </si>
  <si>
    <t>DTTTS</t>
  </si>
  <si>
    <t>daffy triple twis spread</t>
  </si>
  <si>
    <t>DDDDD</t>
  </si>
  <si>
    <t>quint daffy</t>
  </si>
  <si>
    <t>l</t>
  </si>
  <si>
    <t xml:space="preserve">Loop </t>
  </si>
  <si>
    <t>lp</t>
  </si>
  <si>
    <t xml:space="preserve">Loop with position  </t>
  </si>
  <si>
    <t>lg</t>
  </si>
  <si>
    <t>Loop with g</t>
  </si>
  <si>
    <t>lF</t>
  </si>
  <si>
    <t>Loop full</t>
  </si>
  <si>
    <t>lgF</t>
  </si>
  <si>
    <t>lpF</t>
  </si>
  <si>
    <t>lpLF</t>
  </si>
  <si>
    <t>fL</t>
  </si>
  <si>
    <t xml:space="preserve"> front flip lay</t>
  </si>
  <si>
    <t>inverted jumps</t>
  </si>
  <si>
    <t>fP</t>
  </si>
  <si>
    <t xml:space="preserve"> front flip puck</t>
  </si>
  <si>
    <t>fT</t>
  </si>
  <si>
    <t xml:space="preserve"> front flip tuck</t>
  </si>
  <si>
    <t>fLp</t>
  </si>
  <si>
    <t xml:space="preserve"> front flip lay with pos</t>
  </si>
  <si>
    <t>fPp</t>
  </si>
  <si>
    <t xml:space="preserve"> front flip with pos</t>
  </si>
  <si>
    <t>fTp</t>
  </si>
  <si>
    <t xml:space="preserve"> front flip tuck with pos</t>
  </si>
  <si>
    <t>fPg</t>
  </si>
  <si>
    <t xml:space="preserve"> front flip grab H(hold)</t>
  </si>
  <si>
    <t>fPG.</t>
  </si>
  <si>
    <t>fF</t>
  </si>
  <si>
    <t xml:space="preserve"> front full</t>
  </si>
  <si>
    <t>fFp</t>
  </si>
  <si>
    <t xml:space="preserve"> front full with pos</t>
  </si>
  <si>
    <t>fdF</t>
  </si>
  <si>
    <t xml:space="preserve"> front double full</t>
  </si>
  <si>
    <t>bL</t>
  </si>
  <si>
    <t xml:space="preserve"> Back flip lay</t>
  </si>
  <si>
    <t xml:space="preserve"> Back flip</t>
  </si>
  <si>
    <t>bP</t>
  </si>
  <si>
    <t xml:space="preserve"> Back flip puck</t>
  </si>
  <si>
    <t xml:space="preserve"> Back flip tuck</t>
  </si>
  <si>
    <t>bLp</t>
  </si>
  <si>
    <t>back flip lay pos</t>
  </si>
  <si>
    <t>bPp</t>
  </si>
  <si>
    <t>back flip puck pos</t>
  </si>
  <si>
    <t>bPg</t>
  </si>
  <si>
    <t>Back flip grab H(hold)</t>
  </si>
  <si>
    <t>bF</t>
  </si>
  <si>
    <t>Back full</t>
  </si>
  <si>
    <t>bLdF</t>
  </si>
  <si>
    <t>Back double full</t>
  </si>
  <si>
    <t xml:space="preserve"> Back full</t>
  </si>
  <si>
    <t>bdF</t>
  </si>
  <si>
    <t>bLtF</t>
  </si>
  <si>
    <t>Back triple full</t>
  </si>
  <si>
    <t>btF</t>
  </si>
  <si>
    <t>1-</t>
  </si>
  <si>
    <t>switch take off or landing</t>
  </si>
  <si>
    <t>Rotations</t>
  </si>
  <si>
    <t xml:space="preserve">360 </t>
  </si>
  <si>
    <t xml:space="preserve">360 with position </t>
  </si>
  <si>
    <t>360g(Hold=safety,japan,l.k)</t>
  </si>
  <si>
    <t>3pp</t>
  </si>
  <si>
    <t>360 2 pos</t>
  </si>
  <si>
    <t>3ww</t>
  </si>
  <si>
    <t>360 switch take off + landing</t>
  </si>
  <si>
    <t>5-</t>
  </si>
  <si>
    <t>5p-</t>
  </si>
  <si>
    <t xml:space="preserve">540  with position </t>
  </si>
  <si>
    <t>7p</t>
  </si>
  <si>
    <t xml:space="preserve">720 with position </t>
  </si>
  <si>
    <t>7pp</t>
  </si>
  <si>
    <t>720 2 pos</t>
  </si>
  <si>
    <t>7g</t>
  </si>
  <si>
    <t>720 g(Hold=safety,japan,l.k)</t>
  </si>
  <si>
    <t>7ww</t>
  </si>
  <si>
    <t>720 switch take off + landing</t>
  </si>
  <si>
    <t>9-</t>
  </si>
  <si>
    <t>9p-</t>
  </si>
  <si>
    <t xml:space="preserve">900 with position </t>
  </si>
  <si>
    <t>10p</t>
  </si>
  <si>
    <t xml:space="preserve">1080  with position </t>
  </si>
  <si>
    <t>10pp</t>
  </si>
  <si>
    <t>1080 2 pos</t>
  </si>
  <si>
    <t>10g</t>
  </si>
  <si>
    <t>1080 g(Hold=safety,japan,l.k)</t>
  </si>
  <si>
    <t>10G.</t>
  </si>
  <si>
    <t>3oB</t>
  </si>
  <si>
    <t>flat3</t>
  </si>
  <si>
    <t xml:space="preserve">off-axis </t>
  </si>
  <si>
    <t>3opB</t>
  </si>
  <si>
    <t>flat3 with position</t>
  </si>
  <si>
    <t>3ogB</t>
  </si>
  <si>
    <t>flat3 grab H(hold)</t>
  </si>
  <si>
    <t>3oG.B</t>
  </si>
  <si>
    <t>5oB</t>
  </si>
  <si>
    <t>Rodeo5 / flat5</t>
  </si>
  <si>
    <t>5opB</t>
  </si>
  <si>
    <t>Rodeo5 / flat5 with position</t>
  </si>
  <si>
    <t>5ogB</t>
  </si>
  <si>
    <t>Rodeo5 / flat5+ grab H(hold)</t>
  </si>
  <si>
    <t>5oG.B</t>
  </si>
  <si>
    <t>7oA</t>
  </si>
  <si>
    <t>Dspin7/Cork7/Loop7</t>
  </si>
  <si>
    <t>7opA</t>
  </si>
  <si>
    <t xml:space="preserve">Dspin7/Cork7/Loop7 with position </t>
  </si>
  <si>
    <t>7ogA</t>
  </si>
  <si>
    <t>Dspin7/Cork7/Loop7+ grab H</t>
  </si>
  <si>
    <t>7opG.A</t>
  </si>
  <si>
    <t>7oB</t>
  </si>
  <si>
    <t>Rodeo7 / flat7</t>
  </si>
  <si>
    <t>7opB</t>
  </si>
  <si>
    <t>Rodeo7 / flat7  with position</t>
  </si>
  <si>
    <t>7ogB</t>
  </si>
  <si>
    <t>Rodeo7 / flat7   + grab H</t>
  </si>
  <si>
    <t>7oG.B</t>
  </si>
  <si>
    <t>7opG.B</t>
  </si>
  <si>
    <t>7oC</t>
  </si>
  <si>
    <t>Misty7 / bio 7</t>
  </si>
  <si>
    <t>7opC</t>
  </si>
  <si>
    <t>Misty7 / bio 7 with position</t>
  </si>
  <si>
    <t>7ogC</t>
  </si>
  <si>
    <t>misty7 / bio 7+ grab H</t>
  </si>
  <si>
    <t>7oG.C</t>
  </si>
  <si>
    <t>7opG.C</t>
  </si>
  <si>
    <t>9oA-</t>
  </si>
  <si>
    <t>Dspin9</t>
  </si>
  <si>
    <t>9opA-</t>
  </si>
  <si>
    <t>Dspin9 with position</t>
  </si>
  <si>
    <t>9ogA-</t>
  </si>
  <si>
    <t>Dspin9+ grab H</t>
  </si>
  <si>
    <t>9oG.A-</t>
  </si>
  <si>
    <t>9oB-</t>
  </si>
  <si>
    <t>Rodeo9 / flat 9</t>
  </si>
  <si>
    <t>9opB-</t>
  </si>
  <si>
    <t>R9 / F9with position</t>
  </si>
  <si>
    <t>9ogB-</t>
  </si>
  <si>
    <t>R9 / F 9+ grab H</t>
  </si>
  <si>
    <t>9opgB-</t>
  </si>
  <si>
    <t>9oG.B-</t>
  </si>
  <si>
    <t>9oC-</t>
  </si>
  <si>
    <t>M 9 / B 9</t>
  </si>
  <si>
    <t>9opC-</t>
  </si>
  <si>
    <t>M 9 / B 9 with position</t>
  </si>
  <si>
    <t>9ogC-</t>
  </si>
  <si>
    <t>M 9 / B 9+ grab H</t>
  </si>
  <si>
    <t>9opgC-</t>
  </si>
  <si>
    <t>9oG.C-</t>
  </si>
  <si>
    <t>10oA</t>
  </si>
  <si>
    <t>Dspin10</t>
  </si>
  <si>
    <t>10opA</t>
  </si>
  <si>
    <t>Dspin10with position</t>
  </si>
  <si>
    <t>10ogA</t>
  </si>
  <si>
    <t>Dspin10+ grab H</t>
  </si>
  <si>
    <t>10opgA</t>
  </si>
  <si>
    <t>10oG.A</t>
  </si>
  <si>
    <t>10opG.A</t>
  </si>
  <si>
    <t>10oB</t>
  </si>
  <si>
    <t>R 10 / B 10</t>
  </si>
  <si>
    <t>10opB</t>
  </si>
  <si>
    <t>R 10 / B 10 with position</t>
  </si>
  <si>
    <t>10ogB</t>
  </si>
  <si>
    <t>R 10 / B 10+ grab H</t>
  </si>
  <si>
    <t>10opgB</t>
  </si>
  <si>
    <t>10oG.B</t>
  </si>
  <si>
    <t>10opG.B</t>
  </si>
  <si>
    <t>10oC</t>
  </si>
  <si>
    <t>M 10 / B  10</t>
  </si>
  <si>
    <t>10opC</t>
  </si>
  <si>
    <t>M 10 / B 10 with position</t>
  </si>
  <si>
    <t>10ogC</t>
  </si>
  <si>
    <t>M 10 / B 10+ grab H</t>
  </si>
  <si>
    <t>10opgC</t>
  </si>
  <si>
    <t>10oG.C</t>
  </si>
  <si>
    <t>10opG.C</t>
  </si>
  <si>
    <t xml:space="preserve">Николаев Матвей </t>
  </si>
  <si>
    <t xml:space="preserve">Стоянков Данил     </t>
  </si>
  <si>
    <t xml:space="preserve">Козин Влад             </t>
  </si>
  <si>
    <t xml:space="preserve">Бут Богдан               </t>
  </si>
  <si>
    <t xml:space="preserve">Брезгина Алина      </t>
  </si>
  <si>
    <t xml:space="preserve">Хамидулина Соня   </t>
  </si>
  <si>
    <t>Осетрова Вероника</t>
  </si>
  <si>
    <t xml:space="preserve">Дьяконова Злата   </t>
  </si>
  <si>
    <t xml:space="preserve">Созонова Соня       </t>
  </si>
  <si>
    <t xml:space="preserve">Аникина Софья       </t>
  </si>
  <si>
    <t xml:space="preserve">Кадиев Данил        </t>
  </si>
  <si>
    <t xml:space="preserve">Слющенков Иван   </t>
  </si>
  <si>
    <t xml:space="preserve">Фаломкин Влад      </t>
  </si>
  <si>
    <t xml:space="preserve">Коровин Влад        </t>
  </si>
  <si>
    <t>Кологривов Михаил</t>
  </si>
  <si>
    <t xml:space="preserve">Бондарчик Настя   </t>
  </si>
  <si>
    <t>Прибыткова Кристина</t>
  </si>
  <si>
    <t xml:space="preserve">Семенюк Юля         </t>
  </si>
  <si>
    <t xml:space="preserve">Гранина Арина       </t>
  </si>
  <si>
    <t xml:space="preserve">Домнина Таня        </t>
  </si>
  <si>
    <t xml:space="preserve">Рубе Даша              </t>
  </si>
  <si>
    <t xml:space="preserve">Пугина Полина        </t>
  </si>
  <si>
    <t xml:space="preserve">Дашевский Ян        </t>
  </si>
  <si>
    <t xml:space="preserve">Котенко Никита     </t>
  </si>
  <si>
    <t xml:space="preserve">Савкин Гоша           </t>
  </si>
  <si>
    <t xml:space="preserve">Кривошеев Данил </t>
  </si>
  <si>
    <t xml:space="preserve">Катков Илья           </t>
  </si>
  <si>
    <t xml:space="preserve">Катасонов Кирилл </t>
  </si>
  <si>
    <t xml:space="preserve">Ромин Никита         </t>
  </si>
  <si>
    <t xml:space="preserve">Гузов Михаил          </t>
  </si>
  <si>
    <t xml:space="preserve">Федоров Семен     </t>
  </si>
  <si>
    <t xml:space="preserve">Брюханова Алиса   </t>
  </si>
  <si>
    <t>Гусельникова Катя</t>
  </si>
  <si>
    <t xml:space="preserve">Солонина Даша     </t>
  </si>
  <si>
    <t xml:space="preserve">Личман Виктория   </t>
  </si>
  <si>
    <t xml:space="preserve">Лесная Лера           </t>
  </si>
  <si>
    <t xml:space="preserve">Докторенко Лиза   </t>
  </si>
  <si>
    <t xml:space="preserve">Панина Ирина        </t>
  </si>
  <si>
    <t xml:space="preserve">Стуканова Кира     </t>
  </si>
  <si>
    <t xml:space="preserve">Журавлев Никита  </t>
  </si>
  <si>
    <t xml:space="preserve">Аникин Федор        </t>
  </si>
  <si>
    <t xml:space="preserve">Шадрин Михаил     </t>
  </si>
  <si>
    <t xml:space="preserve">Пыхов Илья             </t>
  </si>
  <si>
    <t xml:space="preserve">Еременко Данил    </t>
  </si>
  <si>
    <t xml:space="preserve">Тюменцев Кирилл </t>
  </si>
  <si>
    <t xml:space="preserve">Ган Михаил             </t>
  </si>
  <si>
    <t xml:space="preserve">Рафиков Мансур    </t>
  </si>
  <si>
    <t xml:space="preserve">Новиков Андрей    </t>
  </si>
  <si>
    <t>Дашевский Георгий</t>
  </si>
  <si>
    <t>Кондратюк Ярослав</t>
  </si>
  <si>
    <t xml:space="preserve">Уткин Егор               </t>
  </si>
  <si>
    <t xml:space="preserve">Фурсов Вася              </t>
  </si>
  <si>
    <t>Орлова Злата</t>
  </si>
  <si>
    <t>Егорова Василина</t>
  </si>
  <si>
    <t>Кузьмина Лера</t>
  </si>
  <si>
    <t>Филатова Аня</t>
  </si>
  <si>
    <t>Колесникова Аня</t>
  </si>
  <si>
    <t>Пивоваров Толя</t>
  </si>
  <si>
    <t>Кособуцкий Федор</t>
  </si>
  <si>
    <t>Лунгол Федор</t>
  </si>
  <si>
    <t>Заболотный Арсений</t>
  </si>
  <si>
    <t>Петров Илья</t>
  </si>
  <si>
    <t>Сергеев Аристарх</t>
  </si>
  <si>
    <t>Заболотников Илья</t>
  </si>
  <si>
    <t xml:space="preserve">Сазонов Марк                     </t>
  </si>
  <si>
    <t>Юноши, девушки (2007-2008)</t>
  </si>
  <si>
    <t>Девушки (2007-2008)</t>
  </si>
  <si>
    <t>Юноши (2007-2008)</t>
  </si>
  <si>
    <t>Девушки (2009)</t>
  </si>
  <si>
    <t>Юноши (2009)</t>
  </si>
  <si>
    <t>Юноши, девушки (2005-2006)</t>
  </si>
  <si>
    <t>Девушки (2005-2006)</t>
  </si>
  <si>
    <t>Юноши (2005-2006)</t>
  </si>
  <si>
    <t>Юноши, девушки (2003-2004)</t>
  </si>
  <si>
    <t>Девушки (2003-2004)</t>
  </si>
  <si>
    <t>Юноши (2003-2004)</t>
  </si>
  <si>
    <t>Юноши, девушки (2009)</t>
  </si>
  <si>
    <t>9g</t>
  </si>
  <si>
    <t>9G</t>
  </si>
  <si>
    <t>Комков Егор</t>
  </si>
  <si>
    <t>Коротин Рома</t>
  </si>
  <si>
    <t>Толмачев Миша</t>
  </si>
  <si>
    <t>Гизатулин Марк</t>
  </si>
  <si>
    <t>Зайцев Олег</t>
  </si>
  <si>
    <t>Осетрова Ксения</t>
  </si>
  <si>
    <t>1p-</t>
  </si>
  <si>
    <t>dd</t>
  </si>
  <si>
    <t>d</t>
  </si>
  <si>
    <t>s</t>
  </si>
  <si>
    <t>z</t>
  </si>
  <si>
    <t>dt</t>
  </si>
  <si>
    <t>1G-</t>
  </si>
  <si>
    <t>1g-</t>
  </si>
  <si>
    <t>ft</t>
  </si>
  <si>
    <t>tt</t>
  </si>
  <si>
    <t>bt</t>
  </si>
  <si>
    <t>Петиш Ян</t>
  </si>
  <si>
    <t>Матвеева</t>
  </si>
  <si>
    <t>ds</t>
  </si>
  <si>
    <t>Можейко</t>
  </si>
  <si>
    <t>5G-</t>
  </si>
  <si>
    <t>ttt</t>
  </si>
  <si>
    <t>t</t>
  </si>
  <si>
    <t>ts</t>
  </si>
  <si>
    <t>dtt</t>
  </si>
  <si>
    <t>1pp</t>
  </si>
  <si>
    <t>Вааль</t>
  </si>
  <si>
    <t>Сидор Артур</t>
  </si>
  <si>
    <t>Самусенко Даша</t>
  </si>
  <si>
    <t>Мельников Арсений</t>
  </si>
  <si>
    <t>bpG</t>
  </si>
  <si>
    <t>fpG</t>
  </si>
  <si>
    <t>Огнева Екатерина</t>
  </si>
  <si>
    <t>Гордович Маша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</si>
</sst>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Arial Cyr"/>
      <family val="2"/>
      <charset val="204"/>
    </font>
    <font>
      <sz val="8"/>
      <name val="MS Sans Serif"/>
      <family val="2"/>
    </font>
    <font>
      <b/>
      <u/>
      <sz val="20"/>
      <color indexed="12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sz val="10"/>
      <color indexed="48"/>
      <name val="MS Sans Serif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2" fillId="0" borderId="0"/>
  </cellStyleXfs>
  <cellXfs count="500">
    <xf numFmtId="0" fontId="0" fillId="0" borderId="0" xfId="0"/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5" fillId="0" borderId="0" xfId="0" applyFont="1" applyBorder="1" applyAlignment="1"/>
    <xf numFmtId="0" fontId="10" fillId="2" borderId="35" xfId="0" applyNumberFormat="1" applyFont="1" applyFill="1" applyBorder="1" applyAlignment="1">
      <alignment horizontal="center" vertical="center"/>
    </xf>
    <xf numFmtId="0" fontId="10" fillId="2" borderId="19" xfId="0" applyNumberFormat="1" applyFont="1" applyFill="1" applyBorder="1" applyAlignment="1">
      <alignment horizontal="center" vertical="center"/>
    </xf>
    <xf numFmtId="0" fontId="16" fillId="0" borderId="35" xfId="0" applyNumberFormat="1" applyFont="1" applyBorder="1" applyAlignment="1">
      <alignment horizontal="center" vertical="center"/>
    </xf>
    <xf numFmtId="0" fontId="16" fillId="0" borderId="19" xfId="0" applyNumberFormat="1" applyFont="1" applyBorder="1" applyAlignment="1">
      <alignment horizontal="center" vertical="center"/>
    </xf>
    <xf numFmtId="0" fontId="16" fillId="2" borderId="19" xfId="0" applyNumberFormat="1" applyFont="1" applyFill="1" applyBorder="1" applyAlignment="1">
      <alignment horizontal="center" vertical="center"/>
    </xf>
    <xf numFmtId="0" fontId="16" fillId="2" borderId="20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16" fillId="0" borderId="18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2" borderId="22" xfId="0" applyNumberFormat="1" applyFont="1" applyFill="1" applyBorder="1" applyAlignment="1">
      <alignment horizontal="center" vertical="center"/>
    </xf>
    <xf numFmtId="0" fontId="10" fillId="2" borderId="38" xfId="0" applyNumberFormat="1" applyFont="1" applyFill="1" applyBorder="1" applyAlignment="1">
      <alignment horizontal="center" vertical="center"/>
    </xf>
    <xf numFmtId="0" fontId="10" fillId="2" borderId="24" xfId="0" applyNumberFormat="1" applyFont="1" applyFill="1" applyBorder="1" applyAlignment="1">
      <alignment horizontal="center" vertical="center"/>
    </xf>
    <xf numFmtId="0" fontId="10" fillId="2" borderId="23" xfId="0" applyNumberFormat="1" applyFont="1" applyFill="1" applyBorder="1" applyAlignment="1">
      <alignment horizontal="center" vertical="center"/>
    </xf>
    <xf numFmtId="0" fontId="10" fillId="2" borderId="42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6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1" xfId="0" applyBorder="1"/>
    <xf numFmtId="0" fontId="14" fillId="0" borderId="44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0" fillId="2" borderId="26" xfId="0" applyNumberFormat="1" applyFont="1" applyFill="1" applyBorder="1" applyAlignment="1">
      <alignment horizontal="center" vertical="center"/>
    </xf>
    <xf numFmtId="0" fontId="10" fillId="2" borderId="18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6" fillId="2" borderId="37" xfId="0" applyNumberFormat="1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2" borderId="25" xfId="0" applyNumberFormat="1" applyFont="1" applyFill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8" fillId="0" borderId="0" xfId="0" applyNumberFormat="1" applyFont="1"/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164" fontId="19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21" fillId="3" borderId="60" xfId="0" applyNumberFormat="1" applyFont="1" applyFill="1" applyBorder="1"/>
    <xf numFmtId="164" fontId="23" fillId="0" borderId="60" xfId="1" applyNumberFormat="1" applyFont="1" applyFill="1" applyBorder="1" applyAlignment="1">
      <alignment horizontal="center"/>
    </xf>
    <xf numFmtId="164" fontId="21" fillId="3" borderId="60" xfId="0" applyNumberFormat="1" applyFont="1" applyFill="1" applyBorder="1" applyAlignment="1">
      <alignment horizontal="center"/>
    </xf>
    <xf numFmtId="0" fontId="21" fillId="3" borderId="60" xfId="0" applyFont="1" applyFill="1" applyBorder="1" applyAlignment="1">
      <alignment horizontal="left"/>
    </xf>
    <xf numFmtId="0" fontId="24" fillId="0" borderId="60" xfId="0" applyFont="1" applyBorder="1"/>
    <xf numFmtId="0" fontId="23" fillId="0" borderId="61" xfId="1" applyNumberFormat="1" applyFont="1" applyFill="1" applyBorder="1" applyAlignment="1">
      <alignment horizontal="left"/>
    </xf>
    <xf numFmtId="164" fontId="23" fillId="0" borderId="61" xfId="1" applyNumberFormat="1" applyFont="1" applyFill="1" applyBorder="1" applyAlignment="1">
      <alignment horizontal="center"/>
    </xf>
    <xf numFmtId="0" fontId="23" fillId="0" borderId="61" xfId="1" applyFont="1" applyFill="1" applyBorder="1" applyAlignment="1">
      <alignment horizontal="left"/>
    </xf>
    <xf numFmtId="0" fontId="24" fillId="0" borderId="61" xfId="0" applyFont="1" applyBorder="1"/>
    <xf numFmtId="164" fontId="20" fillId="0" borderId="0" xfId="0" applyNumberFormat="1" applyFont="1" applyBorder="1" applyAlignment="1">
      <alignment horizontal="center"/>
    </xf>
    <xf numFmtId="0" fontId="21" fillId="3" borderId="60" xfId="0" applyFont="1" applyFill="1" applyBorder="1"/>
    <xf numFmtId="0" fontId="24" fillId="0" borderId="60" xfId="0" applyFont="1" applyBorder="1" applyAlignment="1">
      <alignment horizontal="left"/>
    </xf>
    <xf numFmtId="0" fontId="23" fillId="0" borderId="62" xfId="1" applyNumberFormat="1" applyFont="1" applyFill="1" applyBorder="1" applyAlignment="1">
      <alignment horizontal="left" wrapText="1"/>
    </xf>
    <xf numFmtId="164" fontId="23" fillId="0" borderId="62" xfId="1" applyNumberFormat="1" applyFont="1" applyFill="1" applyBorder="1" applyAlignment="1">
      <alignment horizontal="center"/>
    </xf>
    <xf numFmtId="164" fontId="23" fillId="0" borderId="62" xfId="1" applyNumberFormat="1" applyFont="1" applyFill="1" applyBorder="1" applyAlignment="1">
      <alignment horizontal="center" wrapText="1"/>
    </xf>
    <xf numFmtId="0" fontId="23" fillId="0" borderId="62" xfId="1" applyFont="1" applyFill="1" applyBorder="1" applyAlignment="1">
      <alignment horizontal="left" wrapText="1"/>
    </xf>
    <xf numFmtId="0" fontId="24" fillId="0" borderId="62" xfId="0" applyFont="1" applyBorder="1" applyAlignment="1">
      <alignment horizontal="left"/>
    </xf>
    <xf numFmtId="0" fontId="21" fillId="0" borderId="60" xfId="0" applyNumberFormat="1" applyFont="1" applyFill="1" applyBorder="1" applyAlignment="1">
      <alignment horizontal="left"/>
    </xf>
    <xf numFmtId="0" fontId="23" fillId="0" borderId="60" xfId="1" applyNumberFormat="1" applyFont="1" applyFill="1" applyBorder="1" applyAlignment="1">
      <alignment horizontal="left" wrapText="1"/>
    </xf>
    <xf numFmtId="164" fontId="23" fillId="0" borderId="60" xfId="1" applyNumberFormat="1" applyFont="1" applyFill="1" applyBorder="1" applyAlignment="1">
      <alignment horizontal="center" wrapText="1"/>
    </xf>
    <xf numFmtId="0" fontId="23" fillId="0" borderId="60" xfId="1" applyFont="1" applyFill="1" applyBorder="1" applyAlignment="1">
      <alignment horizontal="left" wrapText="1"/>
    </xf>
    <xf numFmtId="0" fontId="18" fillId="0" borderId="60" xfId="0" applyFont="1" applyBorder="1"/>
    <xf numFmtId="0" fontId="23" fillId="0" borderId="60" xfId="1" applyNumberFormat="1" applyFont="1" applyFill="1" applyBorder="1" applyAlignment="1">
      <alignment horizontal="left" vertical="center" wrapText="1"/>
    </xf>
    <xf numFmtId="164" fontId="23" fillId="0" borderId="60" xfId="1" applyNumberFormat="1" applyFont="1" applyFill="1" applyBorder="1" applyAlignment="1">
      <alignment horizontal="center" vertical="center" wrapText="1"/>
    </xf>
    <xf numFmtId="0" fontId="23" fillId="0" borderId="60" xfId="1" applyFont="1" applyFill="1" applyBorder="1" applyAlignment="1">
      <alignment horizontal="left" vertical="center" wrapText="1"/>
    </xf>
    <xf numFmtId="0" fontId="24" fillId="0" borderId="60" xfId="0" applyFont="1" applyBorder="1" applyAlignment="1">
      <alignment vertical="center"/>
    </xf>
    <xf numFmtId="164" fontId="25" fillId="0" borderId="0" xfId="0" applyNumberFormat="1" applyFont="1" applyBorder="1" applyAlignment="1">
      <alignment horizontal="center" vertical="center"/>
    </xf>
    <xf numFmtId="0" fontId="21" fillId="0" borderId="60" xfId="0" applyNumberFormat="1" applyFont="1" applyFill="1" applyBorder="1" applyAlignment="1">
      <alignment horizontal="left" vertical="center"/>
    </xf>
    <xf numFmtId="164" fontId="21" fillId="0" borderId="60" xfId="0" applyNumberFormat="1" applyFont="1" applyFill="1" applyBorder="1" applyAlignment="1">
      <alignment horizontal="center" vertical="center"/>
    </xf>
    <xf numFmtId="0" fontId="21" fillId="0" borderId="60" xfId="0" applyFont="1" applyFill="1" applyBorder="1" applyAlignment="1">
      <alignment horizontal="left" vertical="center"/>
    </xf>
    <xf numFmtId="0" fontId="21" fillId="3" borderId="60" xfId="0" applyNumberFormat="1" applyFont="1" applyFill="1" applyBorder="1" applyAlignment="1">
      <alignment horizontal="left"/>
    </xf>
    <xf numFmtId="0" fontId="21" fillId="3" borderId="60" xfId="0" applyFont="1" applyFill="1" applyBorder="1" applyAlignment="1"/>
    <xf numFmtId="0" fontId="18" fillId="0" borderId="0" xfId="0" applyFont="1" applyBorder="1" applyAlignment="1">
      <alignment vertical="center"/>
    </xf>
    <xf numFmtId="0" fontId="26" fillId="0" borderId="0" xfId="0" applyNumberFormat="1" applyFont="1" applyAlignment="1">
      <alignment vertical="center"/>
    </xf>
    <xf numFmtId="164" fontId="23" fillId="0" borderId="63" xfId="1" applyNumberFormat="1" applyFont="1" applyFill="1" applyBorder="1" applyAlignment="1">
      <alignment horizontal="center" wrapText="1"/>
    </xf>
    <xf numFmtId="0" fontId="23" fillId="0" borderId="63" xfId="1" applyFont="1" applyFill="1" applyBorder="1" applyAlignment="1">
      <alignment horizontal="left" wrapText="1"/>
    </xf>
    <xf numFmtId="0" fontId="24" fillId="0" borderId="63" xfId="0" applyFont="1" applyBorder="1"/>
    <xf numFmtId="0" fontId="23" fillId="0" borderId="61" xfId="1" applyNumberFormat="1" applyFont="1" applyFill="1" applyBorder="1" applyAlignment="1">
      <alignment horizontal="left" wrapText="1"/>
    </xf>
    <xf numFmtId="164" fontId="23" fillId="0" borderId="61" xfId="1" applyNumberFormat="1" applyFont="1" applyFill="1" applyBorder="1" applyAlignment="1">
      <alignment horizontal="center" wrapText="1"/>
    </xf>
    <xf numFmtId="0" fontId="23" fillId="0" borderId="61" xfId="1" applyFont="1" applyFill="1" applyBorder="1" applyAlignment="1">
      <alignment horizontal="left" wrapText="1"/>
    </xf>
    <xf numFmtId="0" fontId="26" fillId="0" borderId="60" xfId="0" applyNumberFormat="1" applyFont="1" applyBorder="1"/>
    <xf numFmtId="164" fontId="26" fillId="0" borderId="60" xfId="0" applyNumberFormat="1" applyFont="1" applyBorder="1" applyAlignment="1">
      <alignment horizontal="center"/>
    </xf>
    <xf numFmtId="0" fontId="26" fillId="3" borderId="60" xfId="0" applyFont="1" applyFill="1" applyBorder="1" applyAlignment="1"/>
    <xf numFmtId="0" fontId="26" fillId="0" borderId="60" xfId="0" applyFont="1" applyBorder="1" applyAlignment="1">
      <alignment horizontal="left"/>
    </xf>
    <xf numFmtId="0" fontId="23" fillId="0" borderId="63" xfId="1" applyNumberFormat="1" applyFont="1" applyFill="1" applyBorder="1" applyAlignment="1">
      <alignment horizontal="left" wrapText="1"/>
    </xf>
    <xf numFmtId="0" fontId="18" fillId="0" borderId="0" xfId="0" applyFont="1"/>
    <xf numFmtId="0" fontId="21" fillId="0" borderId="60" xfId="0" applyFont="1" applyFill="1" applyBorder="1" applyAlignment="1">
      <alignment horizontal="left"/>
    </xf>
    <xf numFmtId="0" fontId="21" fillId="3" borderId="61" xfId="0" applyNumberFormat="1" applyFont="1" applyFill="1" applyBorder="1"/>
    <xf numFmtId="164" fontId="21" fillId="3" borderId="61" xfId="0" applyNumberFormat="1" applyFont="1" applyFill="1" applyBorder="1" applyAlignment="1">
      <alignment horizontal="center"/>
    </xf>
    <xf numFmtId="0" fontId="21" fillId="3" borderId="61" xfId="0" applyFont="1" applyFill="1" applyBorder="1" applyAlignment="1">
      <alignment horizontal="left"/>
    </xf>
    <xf numFmtId="0" fontId="21" fillId="0" borderId="61" xfId="0" applyFont="1" applyBorder="1" applyAlignment="1">
      <alignment horizontal="left"/>
    </xf>
    <xf numFmtId="0" fontId="21" fillId="3" borderId="62" xfId="0" applyNumberFormat="1" applyFont="1" applyFill="1" applyBorder="1"/>
    <xf numFmtId="164" fontId="21" fillId="3" borderId="62" xfId="0" applyNumberFormat="1" applyFont="1" applyFill="1" applyBorder="1" applyAlignment="1">
      <alignment horizontal="center"/>
    </xf>
    <xf numFmtId="0" fontId="21" fillId="3" borderId="62" xfId="0" applyFont="1" applyFill="1" applyBorder="1" applyAlignment="1">
      <alignment horizontal="left"/>
    </xf>
    <xf numFmtId="0" fontId="21" fillId="3" borderId="64" xfId="0" applyNumberFormat="1" applyFont="1" applyFill="1" applyBorder="1"/>
    <xf numFmtId="164" fontId="23" fillId="0" borderId="65" xfId="1" applyNumberFormat="1" applyFont="1" applyFill="1" applyBorder="1" applyAlignment="1">
      <alignment horizontal="center"/>
    </xf>
    <xf numFmtId="164" fontId="21" fillId="3" borderId="65" xfId="0" applyNumberFormat="1" applyFont="1" applyFill="1" applyBorder="1" applyAlignment="1">
      <alignment horizontal="center"/>
    </xf>
    <xf numFmtId="0" fontId="24" fillId="0" borderId="66" xfId="0" applyFont="1" applyBorder="1"/>
    <xf numFmtId="0" fontId="21" fillId="3" borderId="64" xfId="0" applyNumberFormat="1" applyFont="1" applyFill="1" applyBorder="1" applyAlignment="1">
      <alignment horizontal="center"/>
    </xf>
    <xf numFmtId="0" fontId="0" fillId="0" borderId="67" xfId="0" applyBorder="1"/>
    <xf numFmtId="0" fontId="0" fillId="0" borderId="68" xfId="0" applyBorder="1"/>
    <xf numFmtId="164" fontId="19" fillId="0" borderId="60" xfId="0" applyNumberFormat="1" applyFont="1" applyBorder="1" applyAlignment="1">
      <alignment horizontal="center"/>
    </xf>
    <xf numFmtId="0" fontId="21" fillId="3" borderId="62" xfId="0" applyFont="1" applyFill="1" applyBorder="1"/>
    <xf numFmtId="164" fontId="21" fillId="3" borderId="63" xfId="0" applyNumberFormat="1" applyFont="1" applyFill="1" applyBorder="1" applyAlignment="1">
      <alignment horizontal="center"/>
    </xf>
    <xf numFmtId="0" fontId="21" fillId="0" borderId="60" xfId="0" applyNumberFormat="1" applyFont="1" applyFill="1" applyBorder="1"/>
    <xf numFmtId="164" fontId="18" fillId="0" borderId="0" xfId="0" applyNumberFormat="1" applyFont="1" applyBorder="1" applyAlignment="1">
      <alignment horizontal="center"/>
    </xf>
    <xf numFmtId="0" fontId="21" fillId="3" borderId="63" xfId="0" applyNumberFormat="1" applyFont="1" applyFill="1" applyBorder="1"/>
    <xf numFmtId="0" fontId="21" fillId="3" borderId="63" xfId="0" applyFont="1" applyFill="1" applyBorder="1"/>
    <xf numFmtId="164" fontId="26" fillId="3" borderId="62" xfId="0" applyNumberFormat="1" applyFont="1" applyFill="1" applyBorder="1" applyAlignment="1">
      <alignment horizontal="center"/>
    </xf>
    <xf numFmtId="0" fontId="21" fillId="0" borderId="62" xfId="0" applyFont="1" applyFill="1" applyBorder="1" applyAlignment="1">
      <alignment horizontal="left"/>
    </xf>
    <xf numFmtId="0" fontId="23" fillId="3" borderId="60" xfId="1" applyFont="1" applyFill="1" applyBorder="1" applyAlignment="1">
      <alignment horizontal="left" wrapText="1"/>
    </xf>
    <xf numFmtId="0" fontId="26" fillId="3" borderId="60" xfId="0" applyFont="1" applyFill="1" applyBorder="1"/>
    <xf numFmtId="0" fontId="21" fillId="3" borderId="62" xfId="0" applyNumberFormat="1" applyFont="1" applyFill="1" applyBorder="1" applyAlignment="1">
      <alignment horizontal="left"/>
    </xf>
    <xf numFmtId="0" fontId="21" fillId="3" borderId="61" xfId="0" applyNumberFormat="1" applyFont="1" applyFill="1" applyBorder="1" applyAlignment="1">
      <alignment horizontal="left"/>
    </xf>
    <xf numFmtId="0" fontId="21" fillId="3" borderId="62" xfId="0" applyFont="1" applyFill="1" applyBorder="1" applyAlignment="1"/>
    <xf numFmtId="0" fontId="24" fillId="0" borderId="62" xfId="0" applyFont="1" applyBorder="1"/>
    <xf numFmtId="164" fontId="27" fillId="0" borderId="60" xfId="0" applyNumberFormat="1" applyFont="1" applyBorder="1" applyAlignment="1">
      <alignment horizontal="center"/>
    </xf>
    <xf numFmtId="164" fontId="28" fillId="0" borderId="0" xfId="0" applyNumberFormat="1" applyFont="1" applyBorder="1" applyAlignment="1">
      <alignment horizontal="center"/>
    </xf>
    <xf numFmtId="0" fontId="26" fillId="3" borderId="62" xfId="0" applyFont="1" applyFill="1" applyBorder="1" applyAlignment="1"/>
    <xf numFmtId="2" fontId="29" fillId="0" borderId="0" xfId="0" applyNumberFormat="1" applyFont="1"/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38" xfId="0" applyFont="1" applyFill="1" applyBorder="1" applyAlignment="1">
      <alignment vertical="center"/>
    </xf>
    <xf numFmtId="0" fontId="3" fillId="2" borderId="41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2" borderId="41" xfId="0" applyNumberFormat="1" applyFont="1" applyFill="1" applyBorder="1" applyAlignment="1">
      <alignment vertical="center"/>
    </xf>
    <xf numFmtId="0" fontId="3" fillId="2" borderId="7" xfId="0" applyNumberFormat="1" applyFont="1" applyFill="1" applyBorder="1" applyAlignment="1">
      <alignment vertical="center"/>
    </xf>
    <xf numFmtId="0" fontId="3" fillId="2" borderId="31" xfId="0" applyNumberFormat="1" applyFont="1" applyFill="1" applyBorder="1" applyAlignment="1">
      <alignment vertical="center"/>
    </xf>
    <xf numFmtId="0" fontId="3" fillId="0" borderId="31" xfId="0" applyNumberFormat="1" applyFont="1" applyBorder="1" applyAlignment="1">
      <alignment vertical="center"/>
    </xf>
    <xf numFmtId="0" fontId="10" fillId="2" borderId="40" xfId="0" applyNumberFormat="1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0" fillId="2" borderId="41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31" xfId="0" applyFill="1" applyBorder="1" applyAlignment="1">
      <alignment horizontal="left"/>
    </xf>
    <xf numFmtId="0" fontId="3" fillId="0" borderId="4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2" borderId="7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2" borderId="38" xfId="0" applyFont="1" applyFill="1" applyBorder="1" applyAlignment="1">
      <alignment horizontal="left" vertical="center"/>
    </xf>
    <xf numFmtId="0" fontId="3" fillId="0" borderId="31" xfId="0" applyFont="1" applyBorder="1" applyAlignment="1">
      <alignment vertical="center"/>
    </xf>
    <xf numFmtId="0" fontId="3" fillId="2" borderId="31" xfId="0" applyFont="1" applyFill="1" applyBorder="1" applyAlignment="1">
      <alignment horizontal="left" vertical="center"/>
    </xf>
    <xf numFmtId="0" fontId="3" fillId="2" borderId="40" xfId="0" applyNumberFormat="1" applyFont="1" applyFill="1" applyBorder="1" applyAlignment="1">
      <alignment vertical="center"/>
    </xf>
    <xf numFmtId="0" fontId="3" fillId="2" borderId="31" xfId="0" applyNumberFormat="1" applyFont="1" applyFill="1" applyBorder="1" applyAlignment="1">
      <alignment horizontal="left" vertical="center"/>
    </xf>
    <xf numFmtId="0" fontId="0" fillId="2" borderId="27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3" fillId="2" borderId="29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5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52" xfId="0" applyFont="1" applyFill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8" fillId="2" borderId="37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10" fillId="4" borderId="38" xfId="0" applyNumberFormat="1" applyFont="1" applyFill="1" applyBorder="1" applyAlignment="1">
      <alignment horizontal="center" vertical="center"/>
    </xf>
    <xf numFmtId="0" fontId="10" fillId="4" borderId="48" xfId="0" applyNumberFormat="1" applyFont="1" applyFill="1" applyBorder="1" applyAlignment="1">
      <alignment horizontal="center" vertical="center"/>
    </xf>
    <xf numFmtId="0" fontId="0" fillId="2" borderId="0" xfId="0" applyFill="1"/>
    <xf numFmtId="0" fontId="10" fillId="4" borderId="1" xfId="0" applyNumberFormat="1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/>
    </xf>
    <xf numFmtId="0" fontId="10" fillId="4" borderId="20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8" fillId="2" borderId="43" xfId="0" applyNumberFormat="1" applyFont="1" applyFill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2" fontId="0" fillId="0" borderId="0" xfId="0" applyNumberFormat="1"/>
    <xf numFmtId="0" fontId="2" fillId="2" borderId="32" xfId="0" applyNumberFormat="1" applyFont="1" applyFill="1" applyBorder="1" applyAlignment="1">
      <alignment horizontal="center" vertical="center"/>
    </xf>
    <xf numFmtId="0" fontId="2" fillId="2" borderId="33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3" fillId="0" borderId="72" xfId="0" applyFont="1" applyBorder="1" applyAlignment="1">
      <alignment vertical="center"/>
    </xf>
    <xf numFmtId="0" fontId="16" fillId="2" borderId="72" xfId="0" applyNumberFormat="1" applyFont="1" applyFill="1" applyBorder="1" applyAlignment="1">
      <alignment horizontal="center" vertical="center"/>
    </xf>
    <xf numFmtId="0" fontId="10" fillId="2" borderId="74" xfId="0" applyNumberFormat="1" applyFont="1" applyFill="1" applyBorder="1" applyAlignment="1">
      <alignment horizontal="center" vertical="center"/>
    </xf>
    <xf numFmtId="0" fontId="10" fillId="2" borderId="75" xfId="0" applyNumberFormat="1" applyFont="1" applyFill="1" applyBorder="1" applyAlignment="1">
      <alignment horizontal="center" vertical="center"/>
    </xf>
    <xf numFmtId="0" fontId="10" fillId="2" borderId="72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7" xfId="0" applyFont="1" applyBorder="1" applyAlignment="1">
      <alignment horizontal="left"/>
    </xf>
    <xf numFmtId="0" fontId="12" fillId="0" borderId="45" xfId="0" applyFont="1" applyBorder="1" applyAlignment="1">
      <alignment horizontal="left"/>
    </xf>
    <xf numFmtId="0" fontId="12" fillId="0" borderId="48" xfId="0" applyFont="1" applyBorder="1" applyAlignment="1">
      <alignment horizontal="left"/>
    </xf>
    <xf numFmtId="0" fontId="12" fillId="0" borderId="1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164" fontId="23" fillId="0" borderId="63" xfId="1" applyNumberFormat="1" applyFont="1" applyFill="1" applyBorder="1" applyAlignment="1">
      <alignment horizontal="center"/>
    </xf>
    <xf numFmtId="0" fontId="23" fillId="3" borderId="62" xfId="1" applyNumberFormat="1" applyFont="1" applyFill="1" applyBorder="1" applyAlignment="1">
      <alignment horizontal="left" wrapText="1"/>
    </xf>
    <xf numFmtId="0" fontId="26" fillId="0" borderId="62" xfId="0" applyFont="1" applyBorder="1"/>
    <xf numFmtId="0" fontId="21" fillId="3" borderId="7" xfId="0" applyNumberFormat="1" applyFont="1" applyFill="1" applyBorder="1"/>
    <xf numFmtId="164" fontId="23" fillId="0" borderId="7" xfId="1" applyNumberFormat="1" applyFont="1" applyFill="1" applyBorder="1" applyAlignment="1">
      <alignment horizontal="center"/>
    </xf>
    <xf numFmtId="164" fontId="21" fillId="3" borderId="7" xfId="0" applyNumberFormat="1" applyFont="1" applyFill="1" applyBorder="1" applyAlignment="1">
      <alignment horizontal="center"/>
    </xf>
    <xf numFmtId="0" fontId="21" fillId="3" borderId="7" xfId="0" applyFont="1" applyFill="1" applyBorder="1"/>
    <xf numFmtId="0" fontId="24" fillId="0" borderId="7" xfId="0" applyFont="1" applyBorder="1"/>
    <xf numFmtId="0" fontId="21" fillId="0" borderId="7" xfId="0" applyNumberFormat="1" applyFont="1" applyFill="1" applyBorder="1" applyAlignment="1">
      <alignment horizontal="left"/>
    </xf>
    <xf numFmtId="164" fontId="26" fillId="3" borderId="7" xfId="0" applyNumberFormat="1" applyFont="1" applyFill="1" applyBorder="1" applyAlignment="1">
      <alignment horizontal="center"/>
    </xf>
    <xf numFmtId="0" fontId="21" fillId="0" borderId="7" xfId="0" applyFont="1" applyFill="1" applyBorder="1" applyAlignment="1">
      <alignment horizontal="left"/>
    </xf>
    <xf numFmtId="0" fontId="26" fillId="3" borderId="7" xfId="0" applyFont="1" applyFill="1" applyBorder="1"/>
    <xf numFmtId="0" fontId="23" fillId="3" borderId="7" xfId="1" applyNumberFormat="1" applyFont="1" applyFill="1" applyBorder="1" applyAlignment="1">
      <alignment horizontal="left" wrapText="1"/>
    </xf>
    <xf numFmtId="0" fontId="23" fillId="3" borderId="7" xfId="1" applyFont="1" applyFill="1" applyBorder="1" applyAlignment="1">
      <alignment horizontal="left" wrapText="1"/>
    </xf>
    <xf numFmtId="0" fontId="10" fillId="2" borderId="12" xfId="0" applyNumberFormat="1" applyFont="1" applyFill="1" applyBorder="1" applyAlignment="1">
      <alignment horizontal="center" vertical="center"/>
    </xf>
    <xf numFmtId="0" fontId="10" fillId="0" borderId="4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0" fillId="0" borderId="18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left" vertical="center"/>
    </xf>
    <xf numFmtId="0" fontId="7" fillId="0" borderId="37" xfId="0" applyNumberFormat="1" applyFont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10" fillId="2" borderId="48" xfId="0" applyNumberFormat="1" applyFont="1" applyFill="1" applyBorder="1" applyAlignment="1">
      <alignment horizontal="center" vertical="center"/>
    </xf>
    <xf numFmtId="0" fontId="2" fillId="0" borderId="25" xfId="0" applyNumberFormat="1" applyFont="1" applyBorder="1" applyAlignment="1">
      <alignment horizontal="left" vertical="center"/>
    </xf>
    <xf numFmtId="0" fontId="2" fillId="0" borderId="26" xfId="0" applyNumberFormat="1" applyFont="1" applyBorder="1" applyAlignment="1">
      <alignment horizontal="left" vertical="center"/>
    </xf>
    <xf numFmtId="0" fontId="10" fillId="2" borderId="35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left" vertical="center"/>
    </xf>
    <xf numFmtId="0" fontId="16" fillId="2" borderId="35" xfId="0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0" fillId="0" borderId="51" xfId="0" applyFont="1" applyBorder="1" applyAlignment="1">
      <alignment horizontal="left"/>
    </xf>
    <xf numFmtId="0" fontId="30" fillId="0" borderId="11" xfId="0" applyFont="1" applyBorder="1" applyAlignment="1">
      <alignment horizontal="left"/>
    </xf>
    <xf numFmtId="0" fontId="30" fillId="0" borderId="52" xfId="0" applyFont="1" applyBorder="1" applyAlignment="1">
      <alignment horizontal="left"/>
    </xf>
    <xf numFmtId="0" fontId="16" fillId="0" borderId="16" xfId="0" applyNumberFormat="1" applyFont="1" applyBorder="1" applyAlignment="1">
      <alignment horizontal="center" vertical="center"/>
    </xf>
    <xf numFmtId="0" fontId="10" fillId="2" borderId="54" xfId="0" applyNumberFormat="1" applyFont="1" applyFill="1" applyBorder="1" applyAlignment="1">
      <alignment horizontal="center" vertical="center"/>
    </xf>
    <xf numFmtId="0" fontId="10" fillId="2" borderId="55" xfId="0" applyNumberFormat="1" applyFont="1" applyFill="1" applyBorder="1" applyAlignment="1">
      <alignment horizontal="center" vertical="center"/>
    </xf>
    <xf numFmtId="0" fontId="10" fillId="2" borderId="59" xfId="0" applyNumberFormat="1" applyFont="1" applyFill="1" applyBorder="1" applyAlignment="1">
      <alignment horizontal="center" vertical="center"/>
    </xf>
    <xf numFmtId="0" fontId="10" fillId="2" borderId="14" xfId="0" applyNumberFormat="1" applyFont="1" applyFill="1" applyBorder="1" applyAlignment="1">
      <alignment horizontal="center" vertical="center"/>
    </xf>
    <xf numFmtId="0" fontId="10" fillId="2" borderId="10" xfId="0" applyNumberFormat="1" applyFont="1" applyFill="1" applyBorder="1" applyAlignment="1">
      <alignment horizontal="center" vertical="center"/>
    </xf>
    <xf numFmtId="0" fontId="10" fillId="4" borderId="40" xfId="0" applyNumberFormat="1" applyFont="1" applyFill="1" applyBorder="1" applyAlignment="1">
      <alignment horizontal="center" vertical="center"/>
    </xf>
    <xf numFmtId="0" fontId="10" fillId="2" borderId="77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0" fillId="2" borderId="45" xfId="0" applyNumberFormat="1" applyFont="1" applyFill="1" applyBorder="1" applyAlignment="1">
      <alignment horizontal="center" vertical="center"/>
    </xf>
    <xf numFmtId="0" fontId="10" fillId="2" borderId="47" xfId="0" applyNumberFormat="1" applyFont="1" applyFill="1" applyBorder="1" applyAlignment="1">
      <alignment horizontal="center" vertical="center"/>
    </xf>
    <xf numFmtId="0" fontId="1" fillId="2" borderId="41" xfId="0" applyNumberFormat="1" applyFont="1" applyFill="1" applyBorder="1" applyAlignment="1">
      <alignment vertical="center"/>
    </xf>
    <xf numFmtId="0" fontId="8" fillId="2" borderId="7" xfId="0" applyNumberFormat="1" applyFont="1" applyFill="1" applyBorder="1" applyAlignment="1">
      <alignment vertical="center"/>
    </xf>
    <xf numFmtId="0" fontId="8" fillId="2" borderId="31" xfId="0" applyNumberFormat="1" applyFont="1" applyFill="1" applyBorder="1" applyAlignment="1">
      <alignment vertical="center"/>
    </xf>
    <xf numFmtId="0" fontId="2" fillId="2" borderId="49" xfId="0" applyNumberFormat="1" applyFont="1" applyFill="1" applyBorder="1" applyAlignment="1">
      <alignment vertical="center"/>
    </xf>
    <xf numFmtId="0" fontId="5" fillId="2" borderId="9" xfId="0" applyNumberFormat="1" applyFont="1" applyFill="1" applyBorder="1" applyAlignment="1">
      <alignment vertical="center"/>
    </xf>
    <xf numFmtId="0" fontId="3" fillId="2" borderId="37" xfId="0" applyNumberFormat="1" applyFont="1" applyFill="1" applyBorder="1" applyAlignment="1">
      <alignment horizontal="left" vertical="center"/>
    </xf>
    <xf numFmtId="0" fontId="5" fillId="2" borderId="50" xfId="0" applyNumberFormat="1" applyFont="1" applyFill="1" applyBorder="1" applyAlignment="1">
      <alignment vertical="center"/>
    </xf>
    <xf numFmtId="0" fontId="10" fillId="2" borderId="69" xfId="0" applyNumberFormat="1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2" borderId="5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vertical="center"/>
    </xf>
    <xf numFmtId="0" fontId="3" fillId="2" borderId="56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9" fillId="2" borderId="38" xfId="0" applyFont="1" applyFill="1" applyBorder="1" applyAlignment="1">
      <alignment horizontal="left" vertical="center"/>
    </xf>
    <xf numFmtId="0" fontId="10" fillId="4" borderId="54" xfId="0" applyNumberFormat="1" applyFont="1" applyFill="1" applyBorder="1" applyAlignment="1">
      <alignment horizontal="center" vertical="center"/>
    </xf>
    <xf numFmtId="0" fontId="10" fillId="2" borderId="71" xfId="0" applyFont="1" applyFill="1" applyBorder="1" applyAlignment="1">
      <alignment horizontal="center" vertical="center"/>
    </xf>
    <xf numFmtId="0" fontId="16" fillId="0" borderId="72" xfId="0" applyNumberFormat="1" applyFont="1" applyBorder="1" applyAlignment="1">
      <alignment horizontal="center" vertical="center"/>
    </xf>
    <xf numFmtId="0" fontId="10" fillId="4" borderId="75" xfId="0" applyNumberFormat="1" applyFont="1" applyFill="1" applyBorder="1" applyAlignment="1">
      <alignment horizontal="center" vertical="center"/>
    </xf>
    <xf numFmtId="0" fontId="10" fillId="4" borderId="72" xfId="0" applyNumberFormat="1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0" fillId="0" borderId="0" xfId="0" applyFont="1" applyBorder="1" applyAlignment="1">
      <alignment horizontal="left"/>
    </xf>
    <xf numFmtId="0" fontId="3" fillId="2" borderId="0" xfId="0" applyFont="1" applyFill="1" applyBorder="1" applyAlignment="1">
      <alignment horizontal="left" vertical="center"/>
    </xf>
    <xf numFmtId="0" fontId="10" fillId="0" borderId="80" xfId="0" applyNumberFormat="1" applyFont="1" applyBorder="1" applyAlignment="1">
      <alignment horizontal="center" vertical="center"/>
    </xf>
    <xf numFmtId="0" fontId="7" fillId="0" borderId="71" xfId="0" applyNumberFormat="1" applyFont="1" applyBorder="1" applyAlignment="1">
      <alignment horizontal="center" vertical="center"/>
    </xf>
    <xf numFmtId="0" fontId="7" fillId="0" borderId="72" xfId="0" applyNumberFormat="1" applyFont="1" applyBorder="1" applyAlignment="1">
      <alignment horizontal="center" vertical="center"/>
    </xf>
    <xf numFmtId="0" fontId="7" fillId="0" borderId="73" xfId="0" applyNumberFormat="1" applyFont="1" applyBorder="1" applyAlignment="1">
      <alignment horizontal="center" vertical="center"/>
    </xf>
    <xf numFmtId="0" fontId="10" fillId="2" borderId="20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10" fillId="4" borderId="26" xfId="0" applyNumberFormat="1" applyFont="1" applyFill="1" applyBorder="1" applyAlignment="1">
      <alignment horizontal="center" vertical="center"/>
    </xf>
    <xf numFmtId="0" fontId="10" fillId="4" borderId="25" xfId="0" applyNumberFormat="1" applyFont="1" applyFill="1" applyBorder="1" applyAlignment="1">
      <alignment horizontal="center" vertical="center"/>
    </xf>
    <xf numFmtId="0" fontId="10" fillId="4" borderId="30" xfId="0" applyNumberFormat="1" applyFont="1" applyFill="1" applyBorder="1" applyAlignment="1">
      <alignment horizontal="center" vertical="center"/>
    </xf>
    <xf numFmtId="0" fontId="10" fillId="4" borderId="32" xfId="0" applyNumberFormat="1" applyFont="1" applyFill="1" applyBorder="1" applyAlignment="1">
      <alignment horizontal="center" vertical="center"/>
    </xf>
    <xf numFmtId="0" fontId="10" fillId="4" borderId="51" xfId="0" applyNumberFormat="1" applyFont="1" applyFill="1" applyBorder="1" applyAlignment="1">
      <alignment horizontal="center" vertical="center"/>
    </xf>
    <xf numFmtId="0" fontId="10" fillId="2" borderId="30" xfId="0" applyNumberFormat="1" applyFont="1" applyFill="1" applyBorder="1" applyAlignment="1">
      <alignment horizontal="center" vertical="center"/>
    </xf>
    <xf numFmtId="0" fontId="10" fillId="4" borderId="5" xfId="0" applyNumberFormat="1" applyFont="1" applyFill="1" applyBorder="1" applyAlignment="1">
      <alignment horizontal="center" vertical="center"/>
    </xf>
    <xf numFmtId="0" fontId="10" fillId="2" borderId="46" xfId="0" applyNumberFormat="1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 vertical="center"/>
    </xf>
    <xf numFmtId="0" fontId="10" fillId="2" borderId="81" xfId="0" applyNumberFormat="1" applyFont="1" applyFill="1" applyBorder="1" applyAlignment="1">
      <alignment horizontal="center" vertical="center"/>
    </xf>
    <xf numFmtId="0" fontId="10" fillId="2" borderId="82" xfId="0" applyNumberFormat="1" applyFont="1" applyFill="1" applyBorder="1" applyAlignment="1">
      <alignment horizontal="center" vertical="center"/>
    </xf>
    <xf numFmtId="0" fontId="3" fillId="0" borderId="71" xfId="0" applyFont="1" applyBorder="1" applyAlignment="1">
      <alignment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3" fillId="2" borderId="38" xfId="0" applyNumberFormat="1" applyFont="1" applyFill="1" applyBorder="1" applyAlignment="1">
      <alignment vertical="center"/>
    </xf>
    <xf numFmtId="0" fontId="3" fillId="2" borderId="73" xfId="0" applyFont="1" applyFill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3" fillId="2" borderId="4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50" xfId="0" applyFont="1" applyFill="1" applyBorder="1" applyAlignment="1">
      <alignment horizontal="center" vertical="center"/>
    </xf>
    <xf numFmtId="0" fontId="16" fillId="2" borderId="42" xfId="0" applyNumberFormat="1" applyFont="1" applyFill="1" applyBorder="1" applyAlignment="1">
      <alignment horizontal="center" vertical="center"/>
    </xf>
    <xf numFmtId="0" fontId="10" fillId="2" borderId="8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2" borderId="5" xfId="0" applyNumberFormat="1" applyFont="1" applyFill="1" applyBorder="1" applyAlignment="1">
      <alignment vertical="center"/>
    </xf>
    <xf numFmtId="0" fontId="16" fillId="2" borderId="4" xfId="0" applyNumberFormat="1" applyFont="1" applyFill="1" applyBorder="1" applyAlignment="1">
      <alignment horizontal="center" vertical="center"/>
    </xf>
    <xf numFmtId="0" fontId="10" fillId="2" borderId="39" xfId="0" applyNumberFormat="1" applyFont="1" applyFill="1" applyBorder="1" applyAlignment="1">
      <alignment horizontal="center" vertical="center"/>
    </xf>
    <xf numFmtId="0" fontId="2" fillId="2" borderId="41" xfId="0" applyNumberFormat="1" applyFont="1" applyFill="1" applyBorder="1" applyAlignment="1">
      <alignment horizontal="center" vertical="center"/>
    </xf>
    <xf numFmtId="2" fontId="10" fillId="2" borderId="38" xfId="0" applyNumberFormat="1" applyFont="1" applyFill="1" applyBorder="1" applyAlignment="1">
      <alignment horizontal="center" vertical="center"/>
    </xf>
    <xf numFmtId="0" fontId="10" fillId="2" borderId="41" xfId="0" applyNumberFormat="1" applyFont="1" applyFill="1" applyBorder="1" applyAlignment="1">
      <alignment horizontal="center" vertical="center"/>
    </xf>
    <xf numFmtId="0" fontId="1" fillId="2" borderId="41" xfId="0" applyNumberFormat="1" applyFont="1" applyFill="1" applyBorder="1" applyAlignment="1">
      <alignment horizontal="center" vertical="center"/>
    </xf>
    <xf numFmtId="0" fontId="3" fillId="2" borderId="41" xfId="0" applyNumberFormat="1" applyFont="1" applyFill="1" applyBorder="1" applyAlignment="1">
      <alignment horizontal="center" vertical="center"/>
    </xf>
    <xf numFmtId="0" fontId="10" fillId="2" borderId="49" xfId="0" applyNumberFormat="1" applyFont="1" applyFill="1" applyBorder="1" applyAlignment="1">
      <alignment horizontal="center" vertical="center"/>
    </xf>
    <xf numFmtId="0" fontId="10" fillId="2" borderId="53" xfId="0" applyNumberFormat="1" applyFont="1" applyFill="1" applyBorder="1" applyAlignment="1">
      <alignment horizontal="center" vertical="center"/>
    </xf>
    <xf numFmtId="0" fontId="2" fillId="2" borderId="49" xfId="0" applyNumberFormat="1" applyFont="1" applyFill="1" applyBorder="1" applyAlignment="1">
      <alignment horizontal="center" vertical="center"/>
    </xf>
    <xf numFmtId="2" fontId="10" fillId="2" borderId="54" xfId="0" applyNumberFormat="1" applyFont="1" applyFill="1" applyBorder="1" applyAlignment="1">
      <alignment horizontal="center" vertical="center"/>
    </xf>
    <xf numFmtId="0" fontId="3" fillId="2" borderId="49" xfId="0" applyNumberFormat="1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3" fillId="2" borderId="44" xfId="0" applyNumberFormat="1" applyFont="1" applyFill="1" applyBorder="1" applyAlignment="1">
      <alignment horizontal="center" vertical="center"/>
    </xf>
    <xf numFmtId="2" fontId="10" fillId="2" borderId="48" xfId="0" applyNumberFormat="1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2" fontId="10" fillId="2" borderId="40" xfId="0" applyNumberFormat="1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0" fillId="2" borderId="41" xfId="0" applyFill="1" applyBorder="1" applyAlignment="1">
      <alignment horizontal="center"/>
    </xf>
    <xf numFmtId="0" fontId="10" fillId="4" borderId="12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0" fontId="10" fillId="4" borderId="58" xfId="0" applyNumberFormat="1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10" fillId="4" borderId="31" xfId="0" applyNumberFormat="1" applyFont="1" applyFill="1" applyBorder="1" applyAlignment="1">
      <alignment horizontal="center" vertical="center"/>
    </xf>
    <xf numFmtId="0" fontId="10" fillId="4" borderId="29" xfId="0" applyNumberFormat="1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0" fillId="4" borderId="31" xfId="0" applyFill="1" applyBorder="1" applyAlignment="1">
      <alignment horizontal="center"/>
    </xf>
    <xf numFmtId="0" fontId="10" fillId="5" borderId="35" xfId="0" applyNumberFormat="1" applyFont="1" applyFill="1" applyBorder="1" applyAlignment="1">
      <alignment horizontal="center" vertical="center"/>
    </xf>
    <xf numFmtId="0" fontId="10" fillId="5" borderId="14" xfId="0" applyNumberFormat="1" applyFont="1" applyFill="1" applyBorder="1" applyAlignment="1">
      <alignment horizontal="center" vertical="center"/>
    </xf>
    <xf numFmtId="0" fontId="10" fillId="5" borderId="1" xfId="0" applyNumberFormat="1" applyFont="1" applyFill="1" applyBorder="1" applyAlignment="1">
      <alignment horizontal="center" vertical="center"/>
    </xf>
    <xf numFmtId="0" fontId="10" fillId="5" borderId="18" xfId="0" applyNumberFormat="1" applyFont="1" applyFill="1" applyBorder="1" applyAlignment="1">
      <alignment horizontal="center" vertical="center"/>
    </xf>
    <xf numFmtId="0" fontId="10" fillId="4" borderId="37" xfId="0" applyNumberFormat="1" applyFont="1" applyFill="1" applyBorder="1" applyAlignment="1">
      <alignment horizontal="center" vertical="center"/>
    </xf>
    <xf numFmtId="0" fontId="10" fillId="4" borderId="43" xfId="0" applyNumberFormat="1" applyFont="1" applyFill="1" applyBorder="1" applyAlignment="1">
      <alignment horizontal="center" vertical="center"/>
    </xf>
    <xf numFmtId="0" fontId="10" fillId="4" borderId="17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57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0" fillId="4" borderId="37" xfId="0" applyFill="1" applyBorder="1" applyAlignment="1">
      <alignment horizontal="center"/>
    </xf>
    <xf numFmtId="0" fontId="10" fillId="2" borderId="21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left" vertical="center"/>
    </xf>
    <xf numFmtId="0" fontId="3" fillId="2" borderId="56" xfId="0" applyFont="1" applyFill="1" applyBorder="1" applyAlignment="1">
      <alignment horizontal="left" vertical="center"/>
    </xf>
    <xf numFmtId="0" fontId="3" fillId="2" borderId="43" xfId="0" applyFont="1" applyFill="1" applyBorder="1" applyAlignment="1">
      <alignment horizontal="left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0" fillId="2" borderId="27" xfId="0" applyNumberFormat="1" applyFont="1" applyFill="1" applyBorder="1" applyAlignment="1">
      <alignment horizontal="center" vertical="center"/>
    </xf>
    <xf numFmtId="0" fontId="3" fillId="2" borderId="27" xfId="0" applyNumberFormat="1" applyFont="1" applyFill="1" applyBorder="1" applyAlignment="1">
      <alignment horizontal="center" vertical="center"/>
    </xf>
    <xf numFmtId="0" fontId="2" fillId="2" borderId="27" xfId="0" applyNumberFormat="1" applyFont="1" applyFill="1" applyBorder="1" applyAlignment="1">
      <alignment horizontal="center" vertical="center"/>
    </xf>
    <xf numFmtId="0" fontId="10" fillId="2" borderId="80" xfId="0" applyNumberFormat="1" applyFont="1" applyFill="1" applyBorder="1" applyAlignment="1">
      <alignment horizontal="center" vertical="center"/>
    </xf>
    <xf numFmtId="0" fontId="7" fillId="2" borderId="71" xfId="0" applyNumberFormat="1" applyFont="1" applyFill="1" applyBorder="1" applyAlignment="1">
      <alignment horizontal="center" vertical="center"/>
    </xf>
    <xf numFmtId="0" fontId="7" fillId="2" borderId="72" xfId="0" applyNumberFormat="1" applyFont="1" applyFill="1" applyBorder="1" applyAlignment="1">
      <alignment horizontal="center" vertical="center"/>
    </xf>
    <xf numFmtId="0" fontId="7" fillId="2" borderId="73" xfId="0" applyNumberFormat="1" applyFont="1" applyFill="1" applyBorder="1" applyAlignment="1">
      <alignment horizontal="center" vertical="center"/>
    </xf>
    <xf numFmtId="0" fontId="10" fillId="2" borderId="78" xfId="0" applyNumberFormat="1" applyFont="1" applyFill="1" applyBorder="1" applyAlignment="1">
      <alignment horizontal="center" vertical="center"/>
    </xf>
    <xf numFmtId="0" fontId="3" fillId="2" borderId="39" xfId="0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center" vertical="center"/>
    </xf>
    <xf numFmtId="0" fontId="16" fillId="2" borderId="14" xfId="0" applyNumberFormat="1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2" fillId="2" borderId="24" xfId="0" applyNumberFormat="1" applyFont="1" applyFill="1" applyBorder="1" applyAlignment="1">
      <alignment horizontal="center" vertical="center"/>
    </xf>
    <xf numFmtId="0" fontId="3" fillId="2" borderId="21" xfId="0" applyNumberFormat="1" applyFont="1" applyFill="1" applyBorder="1" applyAlignment="1">
      <alignment horizontal="center" vertical="center"/>
    </xf>
    <xf numFmtId="0" fontId="2" fillId="2" borderId="79" xfId="0" applyNumberFormat="1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3" fillId="2" borderId="79" xfId="0" applyNumberFormat="1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0" fillId="2" borderId="41" xfId="0" applyFont="1" applyFill="1" applyBorder="1" applyAlignment="1">
      <alignment horizontal="left"/>
    </xf>
    <xf numFmtId="0" fontId="30" fillId="2" borderId="7" xfId="0" applyFont="1" applyFill="1" applyBorder="1" applyAlignment="1">
      <alignment horizontal="left"/>
    </xf>
    <xf numFmtId="0" fontId="0" fillId="2" borderId="19" xfId="0" applyFill="1" applyBorder="1" applyAlignment="1">
      <alignment horizontal="center" vertical="center"/>
    </xf>
    <xf numFmtId="0" fontId="1" fillId="2" borderId="41" xfId="0" applyFont="1" applyFill="1" applyBorder="1" applyAlignment="1">
      <alignment vertical="center"/>
    </xf>
    <xf numFmtId="0" fontId="0" fillId="2" borderId="7" xfId="0" applyFill="1" applyBorder="1"/>
    <xf numFmtId="0" fontId="0" fillId="2" borderId="37" xfId="0" applyFill="1" applyBorder="1"/>
    <xf numFmtId="0" fontId="0" fillId="2" borderId="79" xfId="0" applyFill="1" applyBorder="1" applyAlignment="1">
      <alignment horizontal="center" vertical="center"/>
    </xf>
    <xf numFmtId="0" fontId="2" fillId="2" borderId="38" xfId="0" applyNumberFormat="1" applyFont="1" applyFill="1" applyBorder="1" applyAlignment="1">
      <alignment horizontal="center" vertical="center"/>
    </xf>
    <xf numFmtId="0" fontId="0" fillId="2" borderId="38" xfId="0" applyFill="1" applyBorder="1"/>
    <xf numFmtId="0" fontId="7" fillId="2" borderId="4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78" xfId="0" applyFont="1" applyFill="1" applyBorder="1" applyAlignment="1">
      <alignment horizontal="center" vertical="center"/>
    </xf>
    <xf numFmtId="0" fontId="2" fillId="2" borderId="72" xfId="0" applyNumberFormat="1" applyFont="1" applyFill="1" applyBorder="1" applyAlignment="1">
      <alignment horizontal="center" vertical="center"/>
    </xf>
    <xf numFmtId="0" fontId="2" fillId="2" borderId="78" xfId="0" applyNumberFormat="1" applyFont="1" applyFill="1" applyBorder="1" applyAlignment="1">
      <alignment horizontal="center" vertical="center"/>
    </xf>
    <xf numFmtId="0" fontId="9" fillId="4" borderId="38" xfId="0" applyNumberFormat="1" applyFont="1" applyFill="1" applyBorder="1" applyAlignment="1">
      <alignment horizontal="center" vertical="center"/>
    </xf>
    <xf numFmtId="0" fontId="9" fillId="4" borderId="40" xfId="0" applyNumberFormat="1" applyFont="1" applyFill="1" applyBorder="1" applyAlignment="1">
      <alignment horizontal="center" vertical="center"/>
    </xf>
    <xf numFmtId="0" fontId="9" fillId="4" borderId="31" xfId="0" applyNumberFormat="1" applyFont="1" applyFill="1" applyBorder="1" applyAlignment="1">
      <alignment horizontal="center" vertical="center"/>
    </xf>
    <xf numFmtId="0" fontId="9" fillId="4" borderId="29" xfId="0" applyNumberFormat="1" applyFont="1" applyFill="1" applyBorder="1" applyAlignment="1">
      <alignment horizontal="center" vertical="center"/>
    </xf>
    <xf numFmtId="0" fontId="10" fillId="4" borderId="14" xfId="0" applyNumberFormat="1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10" fillId="4" borderId="73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10" fillId="4" borderId="8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31" fillId="2" borderId="35" xfId="0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3" fillId="2" borderId="36" xfId="0" applyNumberFormat="1" applyFont="1" applyFill="1" applyBorder="1" applyAlignment="1">
      <alignment horizontal="center" vertical="center"/>
    </xf>
    <xf numFmtId="0" fontId="1" fillId="2" borderId="21" xfId="0" applyNumberFormat="1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2" fillId="2" borderId="19" xfId="0" applyNumberFormat="1" applyFont="1" applyFill="1" applyBorder="1" applyAlignment="1">
      <alignment horizontal="center" vertical="center"/>
    </xf>
    <xf numFmtId="0" fontId="3" fillId="2" borderId="32" xfId="0" applyNumberFormat="1" applyFont="1" applyFill="1" applyBorder="1" applyAlignment="1">
      <alignment horizontal="center" vertical="center"/>
    </xf>
    <xf numFmtId="0" fontId="3" fillId="2" borderId="19" xfId="0" applyNumberFormat="1" applyFont="1" applyFill="1" applyBorder="1" applyAlignment="1">
      <alignment horizontal="center" vertical="center"/>
    </xf>
    <xf numFmtId="0" fontId="10" fillId="2" borderId="32" xfId="0" applyNumberFormat="1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/>
    </xf>
    <xf numFmtId="0" fontId="7" fillId="2" borderId="3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10" fillId="2" borderId="51" xfId="0" applyNumberFormat="1" applyFont="1" applyFill="1" applyBorder="1" applyAlignment="1">
      <alignment horizontal="center" vertical="center"/>
    </xf>
    <xf numFmtId="0" fontId="2" fillId="2" borderId="18" xfId="0" applyNumberFormat="1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center" vertical="center"/>
    </xf>
    <xf numFmtId="0" fontId="2" fillId="2" borderId="44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70" xfId="0" applyNumberFormat="1" applyFont="1" applyFill="1" applyBorder="1" applyAlignment="1">
      <alignment horizontal="center" vertical="center"/>
    </xf>
    <xf numFmtId="0" fontId="10" fillId="4" borderId="36" xfId="0" applyNumberFormat="1" applyFont="1" applyFill="1" applyBorder="1" applyAlignment="1">
      <alignment horizontal="center" vertical="center"/>
    </xf>
    <xf numFmtId="0" fontId="9" fillId="4" borderId="30" xfId="0" applyNumberFormat="1" applyFont="1" applyFill="1" applyBorder="1" applyAlignment="1">
      <alignment horizontal="center" vertical="center"/>
    </xf>
    <xf numFmtId="0" fontId="9" fillId="4" borderId="32" xfId="0" applyNumberFormat="1" applyFont="1" applyFill="1" applyBorder="1" applyAlignment="1">
      <alignment horizontal="center" vertical="center"/>
    </xf>
    <xf numFmtId="0" fontId="10" fillId="4" borderId="69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0" fillId="4" borderId="80" xfId="0" applyNumberFormat="1" applyFont="1" applyFill="1" applyBorder="1" applyAlignment="1">
      <alignment horizontal="center" vertical="center"/>
    </xf>
    <xf numFmtId="0" fontId="10" fillId="4" borderId="76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56" xfId="0" applyFont="1" applyFill="1" applyBorder="1" applyAlignment="1">
      <alignment horizontal="center" vertical="center"/>
    </xf>
    <xf numFmtId="0" fontId="2" fillId="2" borderId="53" xfId="0" applyNumberFormat="1" applyFont="1" applyFill="1" applyBorder="1" applyAlignment="1">
      <alignment horizontal="center" vertical="center"/>
    </xf>
    <xf numFmtId="0" fontId="3" fillId="2" borderId="53" xfId="0" applyNumberFormat="1" applyFont="1" applyFill="1" applyBorder="1" applyAlignment="1">
      <alignment horizontal="center" vertical="center"/>
    </xf>
    <xf numFmtId="0" fontId="10" fillId="2" borderId="44" xfId="0" applyNumberFormat="1" applyFont="1" applyFill="1" applyBorder="1" applyAlignment="1">
      <alignment horizontal="center" vertical="center"/>
    </xf>
    <xf numFmtId="0" fontId="9" fillId="4" borderId="12" xfId="0" applyNumberFormat="1" applyFont="1" applyFill="1" applyBorder="1" applyAlignment="1">
      <alignment horizontal="center" vertical="center"/>
    </xf>
    <xf numFmtId="0" fontId="10" fillId="4" borderId="46" xfId="0" applyNumberFormat="1" applyFont="1" applyFill="1" applyBorder="1" applyAlignment="1">
      <alignment horizontal="center" vertical="center"/>
    </xf>
    <xf numFmtId="0" fontId="10" fillId="4" borderId="54" xfId="0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0" fontId="10" fillId="4" borderId="4" xfId="0" applyNumberFormat="1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0" fontId="10" fillId="4" borderId="56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/>
    </xf>
    <xf numFmtId="0" fontId="3" fillId="2" borderId="0" xfId="0" applyNumberFormat="1" applyFont="1" applyFill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9" fillId="4" borderId="23" xfId="0" applyNumberFormat="1" applyFont="1" applyFill="1" applyBorder="1" applyAlignment="1">
      <alignment horizontal="center" vertical="center"/>
    </xf>
    <xf numFmtId="0" fontId="10" fillId="4" borderId="57" xfId="0" applyNumberFormat="1" applyFont="1" applyFill="1" applyBorder="1" applyAlignment="1">
      <alignment horizontal="center" vertical="center"/>
    </xf>
    <xf numFmtId="0" fontId="9" fillId="4" borderId="84" xfId="0" applyNumberFormat="1" applyFont="1" applyFill="1" applyBorder="1" applyAlignment="1">
      <alignment horizontal="center" vertical="center"/>
    </xf>
    <xf numFmtId="0" fontId="10" fillId="2" borderId="85" xfId="0" applyNumberFormat="1" applyFont="1" applyFill="1" applyBorder="1" applyAlignment="1">
      <alignment horizontal="center" vertical="center"/>
    </xf>
    <xf numFmtId="2" fontId="10" fillId="2" borderId="75" xfId="0" applyNumberFormat="1" applyFont="1" applyFill="1" applyBorder="1" applyAlignment="1">
      <alignment horizontal="center" vertical="center"/>
    </xf>
    <xf numFmtId="0" fontId="10" fillId="2" borderId="86" xfId="0" applyNumberFormat="1" applyFont="1" applyFill="1" applyBorder="1" applyAlignment="1">
      <alignment horizontal="center" vertical="center"/>
    </xf>
    <xf numFmtId="0" fontId="10" fillId="2" borderId="84" xfId="0" applyNumberFormat="1" applyFont="1" applyFill="1" applyBorder="1" applyAlignment="1">
      <alignment horizontal="center" vertical="center"/>
    </xf>
    <xf numFmtId="0" fontId="3" fillId="2" borderId="78" xfId="0" applyNumberFormat="1" applyFont="1" applyFill="1" applyBorder="1" applyAlignment="1">
      <alignment horizontal="center" vertical="center"/>
    </xf>
    <xf numFmtId="0" fontId="10" fillId="4" borderId="73" xfId="0" applyNumberFormat="1" applyFont="1" applyFill="1" applyBorder="1" applyAlignment="1">
      <alignment horizontal="center" vertical="center"/>
    </xf>
    <xf numFmtId="0" fontId="3" fillId="0" borderId="29" xfId="0" applyFont="1" applyBorder="1" applyAlignment="1">
      <alignment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9"/>
  <sheetViews>
    <sheetView topLeftCell="A4" zoomScale="80" zoomScaleNormal="80" workbookViewId="0">
      <selection activeCell="W25" sqref="W25"/>
    </sheetView>
  </sheetViews>
  <sheetFormatPr defaultRowHeight="15" x14ac:dyDescent="0.25"/>
  <cols>
    <col min="1" max="1" width="7.42578125" customWidth="1"/>
    <col min="4" max="4" width="6.5703125" customWidth="1"/>
    <col min="5" max="5" width="8.5703125" customWidth="1"/>
    <col min="6" max="6" width="10.140625" customWidth="1"/>
    <col min="7" max="7" width="9.42578125" customWidth="1"/>
    <col min="8" max="9" width="5.42578125" customWidth="1"/>
    <col min="10" max="10" width="6.5703125" customWidth="1"/>
    <col min="11" max="12" width="5.42578125" customWidth="1"/>
    <col min="13" max="13" width="5.7109375" customWidth="1"/>
    <col min="14" max="15" width="5.42578125" customWidth="1"/>
    <col min="16" max="16" width="6.42578125" customWidth="1"/>
    <col min="17" max="17" width="7.7109375" customWidth="1"/>
    <col min="18" max="18" width="6.85546875" customWidth="1"/>
    <col min="19" max="19" width="11" customWidth="1"/>
  </cols>
  <sheetData>
    <row r="1" spans="1:22" ht="15" customHeight="1" x14ac:dyDescent="0.25">
      <c r="A1" s="211" t="s">
        <v>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5"/>
      <c r="T1" s="2"/>
      <c r="U1" s="2"/>
      <c r="V1" s="2"/>
    </row>
    <row r="2" spans="1:22" ht="47.25" customHeight="1" x14ac:dyDescent="0.25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5"/>
      <c r="T2" s="2"/>
      <c r="U2" s="2"/>
      <c r="V2" s="2"/>
    </row>
    <row r="3" spans="1:22" ht="22.5" customHeight="1" x14ac:dyDescent="0.25">
      <c r="A3" s="212" t="s">
        <v>37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6"/>
      <c r="T3" s="1"/>
      <c r="U3" s="1"/>
      <c r="V3" s="1"/>
    </row>
    <row r="4" spans="1:22" ht="23.25" customHeight="1" thickBot="1" x14ac:dyDescent="0.3">
      <c r="A4" s="7" t="s">
        <v>404</v>
      </c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1"/>
      <c r="U4" s="1"/>
      <c r="V4" s="1"/>
    </row>
    <row r="5" spans="1:22" ht="15.75" thickBot="1" x14ac:dyDescent="0.3">
      <c r="A5" s="24" t="s">
        <v>0</v>
      </c>
      <c r="B5" s="213" t="s">
        <v>1</v>
      </c>
      <c r="C5" s="214"/>
      <c r="D5" s="215"/>
      <c r="E5" s="24" t="s">
        <v>2</v>
      </c>
      <c r="F5" s="216" t="s">
        <v>26</v>
      </c>
      <c r="G5" s="217"/>
      <c r="H5" s="218" t="s">
        <v>20</v>
      </c>
      <c r="I5" s="213"/>
      <c r="J5" s="213"/>
      <c r="K5" s="213"/>
      <c r="L5" s="213"/>
      <c r="M5" s="213"/>
      <c r="N5" s="213"/>
      <c r="O5" s="213"/>
      <c r="P5" s="214"/>
      <c r="Q5" s="214"/>
      <c r="R5" s="215"/>
      <c r="S5" s="219" t="s">
        <v>8</v>
      </c>
    </row>
    <row r="6" spans="1:22" ht="15.75" thickBot="1" x14ac:dyDescent="0.3">
      <c r="A6" s="30"/>
      <c r="B6" s="221" t="s">
        <v>396</v>
      </c>
      <c r="C6" s="222"/>
      <c r="D6" s="223"/>
      <c r="E6" s="30"/>
      <c r="F6" s="31" t="s">
        <v>27</v>
      </c>
      <c r="G6" s="32" t="s">
        <v>3</v>
      </c>
      <c r="H6" s="31" t="s">
        <v>22</v>
      </c>
      <c r="I6" s="33" t="s">
        <v>23</v>
      </c>
      <c r="J6" s="41" t="s">
        <v>24</v>
      </c>
      <c r="K6" s="31" t="s">
        <v>25</v>
      </c>
      <c r="L6" s="33" t="s">
        <v>23</v>
      </c>
      <c r="M6" s="41" t="s">
        <v>24</v>
      </c>
      <c r="N6" s="31" t="s">
        <v>28</v>
      </c>
      <c r="O6" s="33" t="s">
        <v>23</v>
      </c>
      <c r="P6" s="41" t="s">
        <v>24</v>
      </c>
      <c r="Q6" s="44" t="s">
        <v>8</v>
      </c>
      <c r="R6" s="41" t="s">
        <v>3</v>
      </c>
      <c r="S6" s="220"/>
    </row>
    <row r="7" spans="1:22" ht="15.75" thickBot="1" x14ac:dyDescent="0.3">
      <c r="A7" s="245">
        <v>1</v>
      </c>
      <c r="B7" s="246" t="s">
        <v>412</v>
      </c>
      <c r="C7" s="250"/>
      <c r="D7" s="251"/>
      <c r="E7" s="10">
        <v>2009</v>
      </c>
      <c r="F7" s="331">
        <v>73</v>
      </c>
      <c r="G7" s="350">
        <v>1</v>
      </c>
      <c r="H7" s="332" t="s">
        <v>35</v>
      </c>
      <c r="I7" s="19">
        <f>IF(TYPE(FIND("G",H7))=16,VLOOKUP(H7:H7,KT!A:C,2,FALSE),VLOOKUP(H7:H7,KT!H:J,2,FALSE))</f>
        <v>0.85</v>
      </c>
      <c r="J7" s="333">
        <v>4.75</v>
      </c>
      <c r="K7" s="332" t="s">
        <v>413</v>
      </c>
      <c r="L7" s="19">
        <f>IF(TYPE(FIND("G",K7))=16,VLOOKUP(K7:K7,KT!A:C,2,FALSE),VLOOKUP(K7:K7,KT!H:J,2,FALSE))</f>
        <v>0.66999999999999993</v>
      </c>
      <c r="M7" s="333">
        <v>5.6</v>
      </c>
      <c r="N7" s="332" t="s">
        <v>414</v>
      </c>
      <c r="O7" s="19">
        <f>IF(TYPE(FIND("G",N7))=16,VLOOKUP(N7:N7,KT!A:C,2,FALSE),VLOOKUP(N7:N7,KT!H:J,2,FALSE))</f>
        <v>0.66</v>
      </c>
      <c r="P7" s="333">
        <v>5.75</v>
      </c>
      <c r="Q7" s="8">
        <f>I7*J7+L7*M7+O7*P7</f>
        <v>11.584499999999998</v>
      </c>
      <c r="R7" s="307">
        <v>2</v>
      </c>
      <c r="S7" s="363">
        <f>G7+R7</f>
        <v>3</v>
      </c>
    </row>
    <row r="8" spans="1:22" ht="15.75" thickBot="1" x14ac:dyDescent="0.3">
      <c r="A8" s="9">
        <v>1</v>
      </c>
      <c r="B8" s="197" t="s">
        <v>381</v>
      </c>
      <c r="C8" s="198"/>
      <c r="D8" s="247"/>
      <c r="E8" s="10">
        <v>2009</v>
      </c>
      <c r="F8" s="334">
        <v>69</v>
      </c>
      <c r="G8" s="351">
        <v>2</v>
      </c>
      <c r="H8" s="335" t="s">
        <v>419</v>
      </c>
      <c r="I8" s="19">
        <f>IF(TYPE(FIND("G",H8))=16,VLOOKUP(H8:H8,KT!A:C,2,FALSE),VLOOKUP(H8:H8,KT!H:J,2,FALSE))</f>
        <v>0.79</v>
      </c>
      <c r="J8" s="333">
        <v>5.2</v>
      </c>
      <c r="K8" s="332" t="s">
        <v>32</v>
      </c>
      <c r="L8" s="19">
        <f>IF(TYPE(FIND("G",K8))=16,VLOOKUP(K8:K8,KT!A:C,2,FALSE),VLOOKUP(K8:K8,KT!H:J,2,FALSE))</f>
        <v>0.83</v>
      </c>
      <c r="M8" s="333">
        <v>5.9</v>
      </c>
      <c r="N8" s="332" t="s">
        <v>414</v>
      </c>
      <c r="O8" s="19">
        <f>IF(TYPE(FIND("G",N8))=16,VLOOKUP(N8:N8,KT!A:C,2,FALSE),VLOOKUP(N8:N8,KT!H:J,2,FALSE))</f>
        <v>0.66</v>
      </c>
      <c r="P8" s="333">
        <v>5.9</v>
      </c>
      <c r="Q8" s="8">
        <f>I8*J8+L8*M8+O8*P8</f>
        <v>12.899000000000001</v>
      </c>
      <c r="R8" s="367">
        <v>1</v>
      </c>
      <c r="S8" s="363">
        <f>G8+R8</f>
        <v>3</v>
      </c>
    </row>
    <row r="9" spans="1:22" ht="15.75" thickBot="1" x14ac:dyDescent="0.3">
      <c r="A9" s="9">
        <v>3</v>
      </c>
      <c r="B9" s="197" t="s">
        <v>380</v>
      </c>
      <c r="C9" s="198"/>
      <c r="D9" s="176"/>
      <c r="E9" s="10">
        <v>2009</v>
      </c>
      <c r="F9" s="334">
        <v>66</v>
      </c>
      <c r="G9" s="352">
        <v>3</v>
      </c>
      <c r="H9" s="332" t="s">
        <v>413</v>
      </c>
      <c r="I9" s="19">
        <f>IF(TYPE(FIND("G",H9))=16,VLOOKUP(H9:H9,KT!A:C,2,FALSE),VLOOKUP(H9:H9,KT!H:J,2,FALSE))</f>
        <v>0.66999999999999993</v>
      </c>
      <c r="J9" s="333">
        <v>4.4000000000000004</v>
      </c>
      <c r="K9" s="336">
        <v>3</v>
      </c>
      <c r="L9" s="19">
        <f>IF(TYPE(FIND("G",K9))=16,VLOOKUP(K9:K9,KT!A:C,2,FALSE),VLOOKUP(K9:K9,KT!H:J,2,FALSE))</f>
        <v>0.79999999999999993</v>
      </c>
      <c r="M9" s="333">
        <v>5</v>
      </c>
      <c r="N9" s="332" t="s">
        <v>219</v>
      </c>
      <c r="O9" s="19">
        <f>IF(TYPE(FIND("G",N9))=16,VLOOKUP(N9:N9,KT!A:C,2,FALSE),VLOOKUP(N9:N9,KT!H:J,2,FALSE))</f>
        <v>0.9</v>
      </c>
      <c r="P9" s="333">
        <v>4.55</v>
      </c>
      <c r="Q9" s="8">
        <f>I9*J9+L9*M9+O9*P9</f>
        <v>11.042999999999999</v>
      </c>
      <c r="R9" s="367">
        <v>3</v>
      </c>
      <c r="S9" s="363">
        <f>G9+R9</f>
        <v>6</v>
      </c>
    </row>
    <row r="10" spans="1:22" ht="15.75" thickBot="1" x14ac:dyDescent="0.3">
      <c r="A10" s="9">
        <v>4</v>
      </c>
      <c r="B10" s="165" t="s">
        <v>382</v>
      </c>
      <c r="C10" s="166"/>
      <c r="D10" s="38"/>
      <c r="E10" s="10">
        <v>2009</v>
      </c>
      <c r="F10" s="334">
        <v>59</v>
      </c>
      <c r="G10" s="352">
        <v>4</v>
      </c>
      <c r="H10" s="332" t="s">
        <v>416</v>
      </c>
      <c r="I10" s="19">
        <f>IF(TYPE(FIND("G",H10))=16,VLOOKUP(H10:H10,KT!A:C,2,FALSE),VLOOKUP(H10:H10,KT!H:J,2,FALSE))</f>
        <v>0.51</v>
      </c>
      <c r="J10" s="333">
        <v>4.9000000000000004</v>
      </c>
      <c r="K10" s="332" t="s">
        <v>415</v>
      </c>
      <c r="L10" s="19">
        <f>IF(TYPE(FIND("G",K10))=16,VLOOKUP(K10:K10,KT!A:C,2,FALSE),VLOOKUP(K10:K10,KT!H:J,2,FALSE))</f>
        <v>0.51</v>
      </c>
      <c r="M10" s="333">
        <v>4.75</v>
      </c>
      <c r="N10" s="336">
        <v>3</v>
      </c>
      <c r="O10" s="19">
        <f>IF(TYPE(FIND("G",N10))=16,VLOOKUP(N10:N10,KT!A:C,2,FALSE),VLOOKUP(N10:N10,KT!H:J,2,FALSE))</f>
        <v>0.79999999999999993</v>
      </c>
      <c r="P10" s="333">
        <v>4.2</v>
      </c>
      <c r="Q10" s="8">
        <f>I10*J10+L10*M10+O10*P10</f>
        <v>8.2814999999999994</v>
      </c>
      <c r="R10" s="367">
        <v>4</v>
      </c>
      <c r="S10" s="363">
        <f>G10+R10</f>
        <v>8</v>
      </c>
    </row>
    <row r="11" spans="1:22" ht="15.75" thickBot="1" x14ac:dyDescent="0.3">
      <c r="A11" s="242">
        <v>5</v>
      </c>
      <c r="B11" s="197" t="s">
        <v>384</v>
      </c>
      <c r="C11" s="198"/>
      <c r="D11" s="193"/>
      <c r="E11" s="10">
        <v>2009</v>
      </c>
      <c r="F11" s="337">
        <v>55</v>
      </c>
      <c r="G11" s="353">
        <v>5</v>
      </c>
      <c r="H11" s="332" t="s">
        <v>415</v>
      </c>
      <c r="I11" s="19">
        <f>IF(TYPE(FIND("G",H11))=16,VLOOKUP(H11:H11,KT!A:C,2,FALSE),VLOOKUP(H11:H11,KT!H:J,2,FALSE))</f>
        <v>0.51</v>
      </c>
      <c r="J11" s="333">
        <v>4.4000000000000004</v>
      </c>
      <c r="K11" s="332" t="s">
        <v>416</v>
      </c>
      <c r="L11" s="19">
        <f>IF(TYPE(FIND("G",K11))=16,VLOOKUP(K11:K11,KT!A:C,2,FALSE),VLOOKUP(K11:K11,KT!H:J,2,FALSE))</f>
        <v>0.51</v>
      </c>
      <c r="M11" s="333">
        <v>4.75</v>
      </c>
      <c r="N11" s="336">
        <v>3</v>
      </c>
      <c r="O11" s="19">
        <f>IF(TYPE(FIND("G",N11))=16,VLOOKUP(N11:N11,KT!A:C,2,FALSE),VLOOKUP(N11:N11,KT!H:J,2,FALSE))</f>
        <v>0.79999999999999993</v>
      </c>
      <c r="P11" s="333">
        <v>3.8</v>
      </c>
      <c r="Q11" s="8">
        <f>I11*J11+L11*M11+O11*P11</f>
        <v>7.7065000000000001</v>
      </c>
      <c r="R11" s="368">
        <v>5</v>
      </c>
      <c r="S11" s="363">
        <f>G11+R11</f>
        <v>10</v>
      </c>
    </row>
    <row r="12" spans="1:22" ht="15.75" thickBot="1" x14ac:dyDescent="0.3">
      <c r="A12" s="36">
        <v>6</v>
      </c>
      <c r="B12" s="243" t="s">
        <v>383</v>
      </c>
      <c r="C12" s="244"/>
      <c r="D12" s="248"/>
      <c r="E12" s="261">
        <v>2009</v>
      </c>
      <c r="F12" s="338">
        <v>52</v>
      </c>
      <c r="G12" s="289">
        <v>6</v>
      </c>
      <c r="H12" s="339" t="s">
        <v>416</v>
      </c>
      <c r="I12" s="263">
        <f>IF(TYPE(FIND("G",H12))=16,VLOOKUP(H12:H12,KT!A:C,2,FALSE),VLOOKUP(H12:H12,KT!H:J,2,FALSE))</f>
        <v>0.51</v>
      </c>
      <c r="J12" s="340">
        <v>3.95</v>
      </c>
      <c r="K12" s="339" t="s">
        <v>415</v>
      </c>
      <c r="L12" s="263">
        <f>IF(TYPE(FIND("G",K12))=16,VLOOKUP(K12:K12,KT!A:C,2,FALSE),VLOOKUP(K12:K12,KT!H:J,2,FALSE))</f>
        <v>0.51</v>
      </c>
      <c r="M12" s="340">
        <v>3.95</v>
      </c>
      <c r="N12" s="341">
        <v>3</v>
      </c>
      <c r="O12" s="263">
        <f>IF(TYPE(FIND("G",N12))=16,VLOOKUP(N12:N12,KT!A:C,2,FALSE),VLOOKUP(N12:N12,KT!H:J,2,FALSE))</f>
        <v>0.79999999999999993</v>
      </c>
      <c r="P12" s="340">
        <v>2.85</v>
      </c>
      <c r="Q12" s="265">
        <f>I12*J12+L12*M12+O12*P12</f>
        <v>6.3089999999999993</v>
      </c>
      <c r="R12" s="369">
        <v>6</v>
      </c>
      <c r="S12" s="364">
        <f>G12+R12</f>
        <v>12</v>
      </c>
    </row>
    <row r="13" spans="1:22" ht="15.75" thickBot="1" x14ac:dyDescent="0.3">
      <c r="A13" s="29"/>
      <c r="B13" s="37" t="s">
        <v>397</v>
      </c>
      <c r="C13" s="27"/>
      <c r="D13" s="27"/>
      <c r="E13" s="269"/>
      <c r="F13" s="342"/>
      <c r="G13" s="354"/>
      <c r="H13" s="343"/>
      <c r="I13" s="270"/>
      <c r="J13" s="344"/>
      <c r="K13" s="343"/>
      <c r="L13" s="270"/>
      <c r="M13" s="344"/>
      <c r="N13" s="343"/>
      <c r="O13" s="270"/>
      <c r="P13" s="344"/>
      <c r="Q13" s="36"/>
      <c r="R13" s="370"/>
      <c r="S13" s="365"/>
    </row>
    <row r="14" spans="1:22" ht="15.75" thickBot="1" x14ac:dyDescent="0.3">
      <c r="A14" s="252">
        <v>1</v>
      </c>
      <c r="B14" s="178" t="s">
        <v>386</v>
      </c>
      <c r="C14" s="180"/>
      <c r="D14" s="167"/>
      <c r="E14" s="15">
        <v>2009</v>
      </c>
      <c r="F14" s="345">
        <v>68</v>
      </c>
      <c r="G14" s="355">
        <v>1</v>
      </c>
      <c r="H14" s="346" t="s">
        <v>413</v>
      </c>
      <c r="I14" s="266">
        <f>IF(TYPE(FIND("G",H14))=16,VLOOKUP(H14:H14,KT!A:C,3,FALSE),VLOOKUP(H14:H14,KT!H:J,3,FALSE))</f>
        <v>0.56999999999999995</v>
      </c>
      <c r="J14" s="142">
        <v>5.7</v>
      </c>
      <c r="K14" s="346" t="s">
        <v>32</v>
      </c>
      <c r="L14" s="266">
        <f>IF(TYPE(FIND("G",K14))=16,VLOOKUP(K14:K14,KT!A:C,3,FALSE),VLOOKUP(K14:K14,KT!H:J,3,FALSE))</f>
        <v>0.73</v>
      </c>
      <c r="M14" s="347">
        <v>4.8</v>
      </c>
      <c r="N14" s="346" t="s">
        <v>414</v>
      </c>
      <c r="O14" s="266">
        <f>IF(TYPE(FIND("G",N14))=16,VLOOKUP(N14:N14,KT!A:C,3,FALSE),VLOOKUP(N14:N14,KT!H:J,3,FALSE))</f>
        <v>0.56000000000000005</v>
      </c>
      <c r="P14" s="347">
        <v>5.9</v>
      </c>
      <c r="Q14" s="35">
        <f>I14*J14+L14*M14+O14*P14</f>
        <v>10.057</v>
      </c>
      <c r="R14" s="371">
        <v>2</v>
      </c>
      <c r="S14" s="366">
        <f>G14+R14</f>
        <v>3</v>
      </c>
    </row>
    <row r="15" spans="1:22" ht="15.75" thickBot="1" x14ac:dyDescent="0.3">
      <c r="A15" s="6">
        <v>1</v>
      </c>
      <c r="B15" s="197" t="s">
        <v>18</v>
      </c>
      <c r="C15" s="198"/>
      <c r="D15" s="199"/>
      <c r="E15" s="10">
        <v>2009</v>
      </c>
      <c r="F15" s="348">
        <v>67</v>
      </c>
      <c r="G15" s="356">
        <v>2</v>
      </c>
      <c r="H15" s="332" t="s">
        <v>36</v>
      </c>
      <c r="I15" s="19">
        <f>IF(TYPE(FIND("G",H15))=16,VLOOKUP(H15:H15,KT!A:C,3,FALSE),VLOOKUP(H15:H15,KT!H:J,3,FALSE))</f>
        <v>0.83</v>
      </c>
      <c r="J15" s="20">
        <v>6.35</v>
      </c>
      <c r="K15" s="335" t="s">
        <v>419</v>
      </c>
      <c r="L15" s="19">
        <f>IF(TYPE(FIND("G",K15))=16,VLOOKUP(K15:K15,KT!A:C,3,FALSE),VLOOKUP(K15:K15,KT!H:J,3,FALSE))</f>
        <v>0.67</v>
      </c>
      <c r="M15" s="333">
        <v>5.8</v>
      </c>
      <c r="N15" s="332" t="s">
        <v>414</v>
      </c>
      <c r="O15" s="19">
        <f>IF(TYPE(FIND("G",N15))=16,VLOOKUP(N15:N15,KT!A:C,3,FALSE),VLOOKUP(N15:N15,KT!H:J,3,FALSE))</f>
        <v>0.56000000000000005</v>
      </c>
      <c r="P15" s="333">
        <v>6.8</v>
      </c>
      <c r="Q15" s="8">
        <f>I15*J15+L15*M15+O15*P15</f>
        <v>12.964499999999999</v>
      </c>
      <c r="R15" s="372">
        <v>1</v>
      </c>
      <c r="S15" s="363">
        <f>G15+R15</f>
        <v>3</v>
      </c>
    </row>
    <row r="16" spans="1:22" ht="15.75" thickBot="1" x14ac:dyDescent="0.3">
      <c r="A16" s="17">
        <v>3</v>
      </c>
      <c r="B16" s="173" t="s">
        <v>389</v>
      </c>
      <c r="C16" s="174"/>
      <c r="D16" s="175"/>
      <c r="E16" s="10">
        <v>2009</v>
      </c>
      <c r="F16" s="348">
        <v>67</v>
      </c>
      <c r="G16" s="356">
        <v>2</v>
      </c>
      <c r="H16" s="332" t="s">
        <v>416</v>
      </c>
      <c r="I16" s="19">
        <f>IF(TYPE(FIND("G",H16))=16,VLOOKUP(H16:H16,KT!A:C,3,FALSE),VLOOKUP(H16:H16,KT!H:J,3,FALSE))</f>
        <v>0.41</v>
      </c>
      <c r="J16" s="20">
        <v>4.5999999999999996</v>
      </c>
      <c r="K16" s="332" t="s">
        <v>413</v>
      </c>
      <c r="L16" s="19">
        <f>IF(TYPE(FIND("G",K16))=16,VLOOKUP(K16:K16,KT!A:C,3,FALSE),VLOOKUP(K16:K16,KT!H:J,3,FALSE))</f>
        <v>0.56999999999999995</v>
      </c>
      <c r="M16" s="333">
        <v>4.8</v>
      </c>
      <c r="N16" s="336">
        <v>3</v>
      </c>
      <c r="O16" s="19">
        <f>IF(TYPE(FIND("G",N16))=16,VLOOKUP(N16:N16,KT!A:C,3,FALSE),VLOOKUP(N16:N16,KT!H:J,3,FALSE))</f>
        <v>0.7</v>
      </c>
      <c r="P16" s="333">
        <v>5.2</v>
      </c>
      <c r="Q16" s="8">
        <f>I16*J16+L16*M16+O16*P16</f>
        <v>8.2620000000000005</v>
      </c>
      <c r="R16" s="372">
        <v>4</v>
      </c>
      <c r="S16" s="363">
        <f>G16+R16</f>
        <v>6</v>
      </c>
    </row>
    <row r="17" spans="1:19" ht="15.75" thickBot="1" x14ac:dyDescent="0.3">
      <c r="A17" s="17">
        <v>4</v>
      </c>
      <c r="B17" s="258" t="s">
        <v>388</v>
      </c>
      <c r="C17" s="259"/>
      <c r="D17" s="260"/>
      <c r="E17" s="10">
        <v>2009</v>
      </c>
      <c r="F17" s="348">
        <v>67</v>
      </c>
      <c r="G17" s="356">
        <v>2</v>
      </c>
      <c r="H17" s="336">
        <v>3</v>
      </c>
      <c r="I17" s="19">
        <f>IF(TYPE(FIND("G",H17))=16,VLOOKUP(H17:H17,KT!A:C,3,FALSE),VLOOKUP(H17:H17,KT!H:J,3,FALSE))</f>
        <v>0.7</v>
      </c>
      <c r="J17" s="20">
        <v>4.3499999999999996</v>
      </c>
      <c r="K17" s="332" t="s">
        <v>413</v>
      </c>
      <c r="L17" s="19">
        <f>IF(TYPE(FIND("G",K17))=16,VLOOKUP(K17:K17,KT!A:C,3,FALSE),VLOOKUP(K17:K17,KT!H:J,3,FALSE))</f>
        <v>0.56999999999999995</v>
      </c>
      <c r="M17" s="333">
        <v>4.5</v>
      </c>
      <c r="N17" s="332" t="s">
        <v>416</v>
      </c>
      <c r="O17" s="19">
        <f>IF(TYPE(FIND("G",N17))=16,VLOOKUP(N17:N17,KT!A:C,3,FALSE),VLOOKUP(N17:N17,KT!H:J,3,FALSE))</f>
        <v>0.41</v>
      </c>
      <c r="P17" s="333">
        <v>5</v>
      </c>
      <c r="Q17" s="8">
        <f>I17*J17+L17*M17+O17*P17</f>
        <v>7.6599999999999993</v>
      </c>
      <c r="R17" s="372">
        <v>5</v>
      </c>
      <c r="S17" s="363">
        <f>G17+R17</f>
        <v>7</v>
      </c>
    </row>
    <row r="18" spans="1:19" ht="15.75" thickBot="1" x14ac:dyDescent="0.3">
      <c r="A18" s="6">
        <v>5</v>
      </c>
      <c r="B18" s="197" t="s">
        <v>385</v>
      </c>
      <c r="C18" s="198"/>
      <c r="D18" s="253"/>
      <c r="E18" s="10">
        <v>2009</v>
      </c>
      <c r="F18" s="348">
        <v>61</v>
      </c>
      <c r="G18" s="356">
        <v>6</v>
      </c>
      <c r="H18" s="332" t="s">
        <v>416</v>
      </c>
      <c r="I18" s="19">
        <f>IF(TYPE(FIND("G",H18))=16,VLOOKUP(H18:H18,KT!A:C,3,FALSE),VLOOKUP(H18:H18,KT!H:J,3,FALSE))</f>
        <v>0.41</v>
      </c>
      <c r="J18" s="20">
        <v>6.5</v>
      </c>
      <c r="K18" s="332" t="s">
        <v>418</v>
      </c>
      <c r="L18" s="19">
        <f>IF(TYPE(FIND("G",K18))=16,VLOOKUP(K18:K18,KT!A:C,3,FALSE),VLOOKUP(K18:K18,KT!H:J,3,FALSE))</f>
        <v>0.53</v>
      </c>
      <c r="M18" s="333">
        <v>4.5</v>
      </c>
      <c r="N18" s="336">
        <v>3</v>
      </c>
      <c r="O18" s="19">
        <f>IF(TYPE(FIND("G",N18))=16,VLOOKUP(N18:N18,KT!A:C,3,FALSE),VLOOKUP(N18:N18,KT!H:J,3,FALSE))</f>
        <v>0.7</v>
      </c>
      <c r="P18" s="333">
        <v>5.4</v>
      </c>
      <c r="Q18" s="8">
        <f>I18*J18+L18*M18+O18*P18</f>
        <v>8.83</v>
      </c>
      <c r="R18" s="372">
        <v>3</v>
      </c>
      <c r="S18" s="363">
        <f>G18+R18</f>
        <v>9</v>
      </c>
    </row>
    <row r="19" spans="1:19" ht="15.75" thickBot="1" x14ac:dyDescent="0.3">
      <c r="A19" s="14">
        <v>6</v>
      </c>
      <c r="B19" s="171" t="s">
        <v>390</v>
      </c>
      <c r="C19" s="172"/>
      <c r="D19" s="257"/>
      <c r="E19" s="10">
        <v>2009</v>
      </c>
      <c r="F19" s="349">
        <v>66</v>
      </c>
      <c r="G19" s="357">
        <v>5</v>
      </c>
      <c r="H19" s="332" t="s">
        <v>414</v>
      </c>
      <c r="I19" s="19">
        <f>IF(TYPE(FIND("G",H19))=16,VLOOKUP(H19:H19,KT!A:C,3,FALSE),VLOOKUP(H19:H19,KT!H:J,3,FALSE))</f>
        <v>0.56000000000000005</v>
      </c>
      <c r="J19" s="20">
        <v>2.4</v>
      </c>
      <c r="K19" s="332" t="s">
        <v>416</v>
      </c>
      <c r="L19" s="19">
        <f>IF(TYPE(FIND("G",K19))=16,VLOOKUP(K19:K19,KT!A:C,3,FALSE),VLOOKUP(K19:K19,KT!H:J,3,FALSE))</f>
        <v>0.41</v>
      </c>
      <c r="M19" s="333">
        <v>3.8</v>
      </c>
      <c r="N19" s="335" t="s">
        <v>420</v>
      </c>
      <c r="O19" s="19">
        <f>IF(TYPE(FIND("G",N19))=16,VLOOKUP(N19:N19,KT!A:C,3,FALSE),VLOOKUP(N19:N19,KT!H:J,3,FALSE))</f>
        <v>0.59</v>
      </c>
      <c r="P19" s="333">
        <v>3.6</v>
      </c>
      <c r="Q19" s="8">
        <f>I19*J19+L19*M19+O19*P19</f>
        <v>5.0259999999999998</v>
      </c>
      <c r="R19" s="373">
        <v>7</v>
      </c>
      <c r="S19" s="363">
        <f>G19+R19</f>
        <v>12</v>
      </c>
    </row>
    <row r="20" spans="1:19" ht="15.75" thickBot="1" x14ac:dyDescent="0.3">
      <c r="A20" s="6">
        <v>7</v>
      </c>
      <c r="B20" s="168" t="s">
        <v>387</v>
      </c>
      <c r="C20" s="169"/>
      <c r="D20" s="170"/>
      <c r="E20" s="10">
        <v>2009</v>
      </c>
      <c r="F20" s="348">
        <v>55</v>
      </c>
      <c r="G20" s="356">
        <v>7</v>
      </c>
      <c r="H20" s="332" t="s">
        <v>417</v>
      </c>
      <c r="I20" s="19">
        <f>IF(TYPE(FIND("G",H20))=16,VLOOKUP(H20:H20,KT!A:C,3,FALSE),VLOOKUP(H20:H20,KT!H:J,3,FALSE))</f>
        <v>0.4</v>
      </c>
      <c r="J20" s="20">
        <v>4.5999999999999996</v>
      </c>
      <c r="K20" s="332" t="s">
        <v>415</v>
      </c>
      <c r="L20" s="19">
        <f>IF(TYPE(FIND("G",K20))=16,VLOOKUP(K20:K20,KT!A:C,3,FALSE),VLOOKUP(K20:K20,KT!H:J,3,FALSE))</f>
        <v>0.41</v>
      </c>
      <c r="M20" s="333">
        <v>2.8</v>
      </c>
      <c r="N20" s="336">
        <v>3</v>
      </c>
      <c r="O20" s="19">
        <f>IF(TYPE(FIND("G",N20))=16,VLOOKUP(N20:N20,KT!A:C,3,FALSE),VLOOKUP(N20:N20,KT!H:J,3,FALSE))</f>
        <v>0.7</v>
      </c>
      <c r="P20" s="333">
        <v>4.3</v>
      </c>
      <c r="Q20" s="8">
        <f>I20*J20+L20*M20+O20*P20</f>
        <v>5.9979999999999993</v>
      </c>
      <c r="R20" s="372">
        <v>6</v>
      </c>
      <c r="S20" s="363">
        <f>G20+R20</f>
        <v>13</v>
      </c>
    </row>
    <row r="21" spans="1:19" ht="15.75" thickBot="1" x14ac:dyDescent="0.3">
      <c r="A21" s="17">
        <v>8</v>
      </c>
      <c r="B21" s="177" t="s">
        <v>411</v>
      </c>
      <c r="C21" s="179"/>
      <c r="D21" s="181"/>
      <c r="E21" s="10">
        <v>2009</v>
      </c>
      <c r="F21" s="348">
        <v>50</v>
      </c>
      <c r="G21" s="356">
        <v>9</v>
      </c>
      <c r="H21" s="332" t="s">
        <v>416</v>
      </c>
      <c r="I21" s="19">
        <f>IF(TYPE(FIND("G",H21))=16,VLOOKUP(H21:H21,KT!A:C,3,FALSE),VLOOKUP(H21:H21,KT!H:J,3,FALSE))</f>
        <v>0.41</v>
      </c>
      <c r="J21" s="20">
        <v>3</v>
      </c>
      <c r="K21" s="332" t="s">
        <v>417</v>
      </c>
      <c r="L21" s="19">
        <f>IF(TYPE(FIND("G",K21))=16,VLOOKUP(K21:K21,KT!A:C,3,FALSE),VLOOKUP(K21:K21,KT!H:J,3,FALSE))</f>
        <v>0.4</v>
      </c>
      <c r="M21" s="333">
        <v>2.95</v>
      </c>
      <c r="N21" s="336">
        <v>3</v>
      </c>
      <c r="O21" s="19">
        <f>IF(TYPE(FIND("G",N21))=16,VLOOKUP(N21:N21,KT!A:C,3,FALSE),VLOOKUP(N21:N21,KT!H:J,3,FALSE))</f>
        <v>0.7</v>
      </c>
      <c r="P21" s="333">
        <v>3.1</v>
      </c>
      <c r="Q21" s="8">
        <f>I21*J21+L21*M21+O21*P21</f>
        <v>4.58</v>
      </c>
      <c r="R21" s="372">
        <v>10</v>
      </c>
      <c r="S21" s="363">
        <f>G21+R21</f>
        <v>19</v>
      </c>
    </row>
    <row r="22" spans="1:19" ht="15.75" thickBot="1" x14ac:dyDescent="0.3">
      <c r="A22" s="14">
        <v>9</v>
      </c>
      <c r="B22" s="194" t="s">
        <v>407</v>
      </c>
      <c r="C22" s="195"/>
      <c r="D22" s="196"/>
      <c r="E22" s="12">
        <v>2009</v>
      </c>
      <c r="F22" s="349">
        <v>45</v>
      </c>
      <c r="G22" s="357">
        <v>10</v>
      </c>
      <c r="H22" s="332" t="s">
        <v>416</v>
      </c>
      <c r="I22" s="19">
        <f>IF(TYPE(FIND("G",H22))=16,VLOOKUP(H22:H22,KT!A:C,3,FALSE),VLOOKUP(H22:H22,KT!H:J,3,FALSE))</f>
        <v>0.41</v>
      </c>
      <c r="J22" s="20">
        <v>2.7</v>
      </c>
      <c r="K22" s="332" t="s">
        <v>417</v>
      </c>
      <c r="L22" s="19">
        <f>IF(TYPE(FIND("G",K22))=16,VLOOKUP(K22:K22,KT!A:C,3,FALSE),VLOOKUP(K22:K22,KT!H:J,3,FALSE))</f>
        <v>0.4</v>
      </c>
      <c r="M22" s="333">
        <v>2.9</v>
      </c>
      <c r="N22" s="336">
        <v>3</v>
      </c>
      <c r="O22" s="19">
        <f>IF(TYPE(FIND("G",N22))=16,VLOOKUP(N22:N22,KT!A:C,3,FALSE),VLOOKUP(N22:N22,KT!H:J,3,FALSE))</f>
        <v>0.7</v>
      </c>
      <c r="P22" s="333">
        <v>3.4</v>
      </c>
      <c r="Q22" s="8">
        <f>I22*J22+L22*M22+O22*P22</f>
        <v>4.6470000000000002</v>
      </c>
      <c r="R22" s="373">
        <v>9</v>
      </c>
      <c r="S22" s="363">
        <f>G22+R22</f>
        <v>19</v>
      </c>
    </row>
    <row r="23" spans="1:19" ht="15.75" thickBot="1" x14ac:dyDescent="0.3">
      <c r="A23" s="6">
        <v>10</v>
      </c>
      <c r="B23" s="197" t="s">
        <v>409</v>
      </c>
      <c r="C23" s="198"/>
      <c r="D23" s="199"/>
      <c r="E23" s="11">
        <v>2009</v>
      </c>
      <c r="F23" s="348">
        <v>33</v>
      </c>
      <c r="G23" s="356">
        <v>12</v>
      </c>
      <c r="H23" s="332" t="s">
        <v>416</v>
      </c>
      <c r="I23" s="19">
        <f>IF(TYPE(FIND("G",H23))=16,VLOOKUP(H23:H23,KT!A:C,3,FALSE),VLOOKUP(H23:H23,KT!H:J,3,FALSE))</f>
        <v>0.41</v>
      </c>
      <c r="J23" s="20">
        <v>4.3499999999999996</v>
      </c>
      <c r="K23" s="332" t="s">
        <v>417</v>
      </c>
      <c r="L23" s="19">
        <f>IF(TYPE(FIND("G",K23))=16,VLOOKUP(K23:K23,KT!A:C,3,FALSE),VLOOKUP(K23:K23,KT!H:J,3,FALSE))</f>
        <v>0.4</v>
      </c>
      <c r="M23" s="333">
        <v>3</v>
      </c>
      <c r="N23" s="336">
        <v>3</v>
      </c>
      <c r="O23" s="19">
        <f>IF(TYPE(FIND("G",N23))=16,VLOOKUP(N23:N23,KT!A:C,3,FALSE),VLOOKUP(N23:N23,KT!H:J,3,FALSE))</f>
        <v>0.7</v>
      </c>
      <c r="P23" s="333">
        <v>2.5</v>
      </c>
      <c r="Q23" s="8">
        <f>I23*J23+L23*M23+O23*P23</f>
        <v>4.7334999999999994</v>
      </c>
      <c r="R23" s="372">
        <v>8</v>
      </c>
      <c r="S23" s="363">
        <f>G23+R23</f>
        <v>20</v>
      </c>
    </row>
    <row r="24" spans="1:19" ht="15.75" thickBot="1" x14ac:dyDescent="0.3">
      <c r="A24" s="17">
        <v>11</v>
      </c>
      <c r="B24" s="165" t="s">
        <v>391</v>
      </c>
      <c r="C24" s="166"/>
      <c r="D24" s="253"/>
      <c r="E24" s="11">
        <v>2009</v>
      </c>
      <c r="F24" s="348">
        <v>52</v>
      </c>
      <c r="G24" s="356">
        <v>8</v>
      </c>
      <c r="H24" s="332" t="s">
        <v>416</v>
      </c>
      <c r="I24" s="19">
        <f>IF(TYPE(FIND("G",H24))=16,VLOOKUP(H24:H24,KT!A:C,3,FALSE),VLOOKUP(H24:H24,KT!H:J,3,FALSE))</f>
        <v>0.41</v>
      </c>
      <c r="J24" s="20">
        <v>3.5</v>
      </c>
      <c r="K24" s="332" t="s">
        <v>415</v>
      </c>
      <c r="L24" s="19">
        <f>IF(TYPE(FIND("G",K24))=16,VLOOKUP(K24:K24,KT!A:C,3,FALSE),VLOOKUP(K24:K24,KT!H:J,3,FALSE))</f>
        <v>0.41</v>
      </c>
      <c r="M24" s="333">
        <v>2</v>
      </c>
      <c r="N24" s="332" t="s">
        <v>209</v>
      </c>
      <c r="O24" s="19">
        <f>IF(TYPE(FIND("G",N24))=16,VLOOKUP(N24:N24,KT!A:C,3,FALSE),VLOOKUP(N24:N24,KT!H:J,3,FALSE))</f>
        <v>0.54</v>
      </c>
      <c r="P24" s="333">
        <v>1.7</v>
      </c>
      <c r="Q24" s="8">
        <f>I24*J24+L24*M24+O24*P24</f>
        <v>3.173</v>
      </c>
      <c r="R24" s="372">
        <v>13</v>
      </c>
      <c r="S24" s="363">
        <f>G24+R24</f>
        <v>21</v>
      </c>
    </row>
    <row r="25" spans="1:19" ht="15.75" thickBot="1" x14ac:dyDescent="0.3">
      <c r="A25" s="6">
        <v>12</v>
      </c>
      <c r="B25" s="197" t="s">
        <v>408</v>
      </c>
      <c r="C25" s="198"/>
      <c r="D25" s="199"/>
      <c r="E25" s="11">
        <v>2009</v>
      </c>
      <c r="F25" s="348">
        <v>36</v>
      </c>
      <c r="G25" s="356">
        <v>11</v>
      </c>
      <c r="H25" s="332" t="s">
        <v>416</v>
      </c>
      <c r="I25" s="19">
        <f>IF(TYPE(FIND("G",H25))=16,VLOOKUP(H25:H25,KT!A:C,3,FALSE),VLOOKUP(H25:H25,KT!H:J,3,FALSE))</f>
        <v>0.41</v>
      </c>
      <c r="J25" s="20">
        <v>2.4</v>
      </c>
      <c r="K25" s="332" t="s">
        <v>417</v>
      </c>
      <c r="L25" s="19">
        <f>IF(TYPE(FIND("G",K25))=16,VLOOKUP(K25:K25,KT!A:C,3,FALSE),VLOOKUP(K25:K25,KT!H:J,3,FALSE))</f>
        <v>0.4</v>
      </c>
      <c r="M25" s="333">
        <v>2.8</v>
      </c>
      <c r="N25" s="336">
        <v>3</v>
      </c>
      <c r="O25" s="19">
        <f>IF(TYPE(FIND("G",N25))=16,VLOOKUP(N25:N25,KT!A:C,3,FALSE),VLOOKUP(N25:N25,KT!H:J,3,FALSE))</f>
        <v>0.7</v>
      </c>
      <c r="P25" s="333">
        <v>1.95</v>
      </c>
      <c r="Q25" s="8">
        <f>I25*J25+L25*M25+O25*P25</f>
        <v>3.4689999999999994</v>
      </c>
      <c r="R25" s="372">
        <v>12</v>
      </c>
      <c r="S25" s="363">
        <f>G25+R25</f>
        <v>23</v>
      </c>
    </row>
    <row r="26" spans="1:19" ht="15.75" thickBot="1" x14ac:dyDescent="0.3">
      <c r="A26" s="6">
        <v>13</v>
      </c>
      <c r="B26" s="197" t="s">
        <v>410</v>
      </c>
      <c r="C26" s="198"/>
      <c r="D26" s="199"/>
      <c r="E26" s="12">
        <v>2009</v>
      </c>
      <c r="F26" s="348">
        <v>32</v>
      </c>
      <c r="G26" s="356">
        <v>13</v>
      </c>
      <c r="H26" s="332" t="s">
        <v>417</v>
      </c>
      <c r="I26" s="19">
        <f>IF(TYPE(FIND("G",H26))=16,VLOOKUP(H26:H26,KT!A:C,3,FALSE),VLOOKUP(H26:H26,KT!H:J,3,FALSE))</f>
        <v>0.4</v>
      </c>
      <c r="J26" s="20">
        <v>3.25</v>
      </c>
      <c r="K26" s="332" t="s">
        <v>416</v>
      </c>
      <c r="L26" s="19">
        <f>IF(TYPE(FIND("G",K26))=16,VLOOKUP(K26:K26,KT!A:C,3,FALSE),VLOOKUP(K26:K26,KT!H:J,3,FALSE))</f>
        <v>0.41</v>
      </c>
      <c r="M26" s="333">
        <v>2.95</v>
      </c>
      <c r="N26" s="332" t="s">
        <v>209</v>
      </c>
      <c r="O26" s="19">
        <f>IF(TYPE(FIND("G",N26))=16,VLOOKUP(N26:N26,KT!A:C,3,FALSE),VLOOKUP(N26:N26,KT!H:J,3,FALSE))</f>
        <v>0.54</v>
      </c>
      <c r="P26" s="333">
        <v>2.5</v>
      </c>
      <c r="Q26" s="36">
        <f>I26*J26+L26*M26+O26*P26</f>
        <v>3.8595000000000002</v>
      </c>
      <c r="R26" s="372">
        <v>11</v>
      </c>
      <c r="S26" s="363">
        <f>G26+R26</f>
        <v>24</v>
      </c>
    </row>
    <row r="27" spans="1:19" x14ac:dyDescent="0.25">
      <c r="M27" s="200"/>
    </row>
    <row r="29" spans="1:19" x14ac:dyDescent="0.25">
      <c r="I29" s="131"/>
    </row>
  </sheetData>
  <sortState ref="A14:S26">
    <sortCondition ref="S14:S26"/>
  </sortState>
  <mergeCells count="7">
    <mergeCell ref="S5:S6"/>
    <mergeCell ref="B6:D6"/>
    <mergeCell ref="A1:R2"/>
    <mergeCell ref="A3:R3"/>
    <mergeCell ref="B5:D5"/>
    <mergeCell ref="F5:G5"/>
    <mergeCell ref="H5:R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62"/>
  <sheetViews>
    <sheetView topLeftCell="A7" zoomScale="80" zoomScaleNormal="80" workbookViewId="0">
      <selection activeCell="U32" sqref="U32"/>
    </sheetView>
  </sheetViews>
  <sheetFormatPr defaultRowHeight="15" x14ac:dyDescent="0.25"/>
  <cols>
    <col min="1" max="1" width="7.42578125" customWidth="1"/>
    <col min="4" max="4" width="6.5703125" customWidth="1"/>
    <col min="5" max="5" width="8.5703125" customWidth="1"/>
    <col min="6" max="6" width="10.140625" customWidth="1"/>
    <col min="7" max="7" width="9.42578125" customWidth="1"/>
    <col min="8" max="9" width="5.42578125" customWidth="1"/>
    <col min="10" max="10" width="5.7109375" customWidth="1"/>
    <col min="11" max="12" width="5.42578125" customWidth="1"/>
    <col min="13" max="13" width="5.7109375" customWidth="1"/>
    <col min="14" max="15" width="5.42578125" customWidth="1"/>
    <col min="16" max="16" width="6.42578125" customWidth="1"/>
    <col min="17" max="17" width="7.7109375" customWidth="1"/>
    <col min="18" max="18" width="6.85546875" customWidth="1"/>
    <col min="19" max="19" width="11" customWidth="1"/>
  </cols>
  <sheetData>
    <row r="1" spans="1:22" ht="15" customHeight="1" x14ac:dyDescent="0.25">
      <c r="A1" s="211" t="s">
        <v>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5"/>
      <c r="T1" s="2"/>
      <c r="U1" s="2"/>
      <c r="V1" s="2"/>
    </row>
    <row r="2" spans="1:22" ht="47.25" customHeight="1" x14ac:dyDescent="0.25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5"/>
      <c r="T2" s="2"/>
      <c r="U2" s="2"/>
      <c r="V2" s="2"/>
    </row>
    <row r="3" spans="1:22" ht="22.5" customHeight="1" x14ac:dyDescent="0.25">
      <c r="A3" s="212" t="s">
        <v>37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6"/>
      <c r="T3" s="1"/>
      <c r="U3" s="1"/>
      <c r="V3" s="1"/>
    </row>
    <row r="4" spans="1:22" ht="23.25" customHeight="1" thickBot="1" x14ac:dyDescent="0.3">
      <c r="A4" s="7" t="s">
        <v>393</v>
      </c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1"/>
      <c r="U4" s="1"/>
      <c r="V4" s="1"/>
    </row>
    <row r="5" spans="1:22" ht="15.75" thickBot="1" x14ac:dyDescent="0.3">
      <c r="A5" s="24" t="s">
        <v>0</v>
      </c>
      <c r="B5" s="213" t="s">
        <v>1</v>
      </c>
      <c r="C5" s="214"/>
      <c r="D5" s="215"/>
      <c r="E5" s="24" t="s">
        <v>2</v>
      </c>
      <c r="F5" s="216" t="s">
        <v>26</v>
      </c>
      <c r="G5" s="217"/>
      <c r="H5" s="218" t="s">
        <v>20</v>
      </c>
      <c r="I5" s="213"/>
      <c r="J5" s="213"/>
      <c r="K5" s="213"/>
      <c r="L5" s="213"/>
      <c r="M5" s="213"/>
      <c r="N5" s="213"/>
      <c r="O5" s="213"/>
      <c r="P5" s="214"/>
      <c r="Q5" s="214"/>
      <c r="R5" s="215"/>
      <c r="S5" s="219" t="s">
        <v>8</v>
      </c>
    </row>
    <row r="6" spans="1:22" ht="15.75" thickBot="1" x14ac:dyDescent="0.3">
      <c r="A6" s="30"/>
      <c r="B6" s="221" t="s">
        <v>394</v>
      </c>
      <c r="C6" s="222"/>
      <c r="D6" s="223"/>
      <c r="E6" s="30"/>
      <c r="F6" s="31" t="s">
        <v>27</v>
      </c>
      <c r="G6" s="32" t="s">
        <v>3</v>
      </c>
      <c r="H6" s="31" t="s">
        <v>22</v>
      </c>
      <c r="I6" s="33" t="s">
        <v>23</v>
      </c>
      <c r="J6" s="41" t="s">
        <v>24</v>
      </c>
      <c r="K6" s="31" t="s">
        <v>25</v>
      </c>
      <c r="L6" s="33" t="s">
        <v>23</v>
      </c>
      <c r="M6" s="41" t="s">
        <v>24</v>
      </c>
      <c r="N6" s="31" t="s">
        <v>28</v>
      </c>
      <c r="O6" s="33" t="s">
        <v>23</v>
      </c>
      <c r="P6" s="41" t="s">
        <v>24</v>
      </c>
      <c r="Q6" s="33" t="s">
        <v>8</v>
      </c>
      <c r="R6" s="32" t="s">
        <v>3</v>
      </c>
      <c r="S6" s="220"/>
    </row>
    <row r="7" spans="1:22" ht="15.75" thickBot="1" x14ac:dyDescent="0.3">
      <c r="A7" s="8">
        <v>1</v>
      </c>
      <c r="B7" s="145" t="s">
        <v>359</v>
      </c>
      <c r="C7" s="146"/>
      <c r="D7" s="156"/>
      <c r="E7" s="254">
        <v>2007</v>
      </c>
      <c r="F7" s="374">
        <v>75</v>
      </c>
      <c r="G7" s="421">
        <v>1</v>
      </c>
      <c r="H7" s="375" t="s">
        <v>419</v>
      </c>
      <c r="I7" s="19">
        <f>IF(TYPE(FIND("G",H7))=16,VLOOKUP(H7:H7,KT!A:C,2,FALSE),VLOOKUP(H7:H7,KT!H:J,2,FALSE))</f>
        <v>0.79</v>
      </c>
      <c r="J7" s="20">
        <v>5.55</v>
      </c>
      <c r="K7" s="375" t="s">
        <v>36</v>
      </c>
      <c r="L7" s="19">
        <f>IF(TYPE(FIND("G",K7))=16,VLOOKUP(K7:K7,KT!A:C,2,FALSE),VLOOKUP(K7:K7,KT!H:J,2,FALSE))</f>
        <v>0.95</v>
      </c>
      <c r="M7" s="20">
        <v>5.5</v>
      </c>
      <c r="N7" s="375" t="s">
        <v>219</v>
      </c>
      <c r="O7" s="19">
        <f>IF(TYPE(FIND("G",N7))=16,VLOOKUP(N7:N7,KT!A:C,2,FALSE),VLOOKUP(N7:N7,KT!H:J,2,FALSE))</f>
        <v>0.9</v>
      </c>
      <c r="P7" s="20">
        <v>6.65</v>
      </c>
      <c r="Q7" s="42">
        <f>I7*J7+L7*M7+O7*P7</f>
        <v>15.5945</v>
      </c>
      <c r="R7" s="425">
        <v>2</v>
      </c>
      <c r="S7" s="363">
        <f>G7+R7</f>
        <v>3</v>
      </c>
    </row>
    <row r="8" spans="1:22" ht="15.75" thickBot="1" x14ac:dyDescent="0.3">
      <c r="A8" s="35">
        <v>2</v>
      </c>
      <c r="B8" s="143" t="s">
        <v>14</v>
      </c>
      <c r="C8" s="144"/>
      <c r="D8" s="158"/>
      <c r="E8" s="254">
        <v>2007</v>
      </c>
      <c r="F8" s="331">
        <v>71</v>
      </c>
      <c r="G8" s="422">
        <v>2</v>
      </c>
      <c r="H8" s="336">
        <v>3</v>
      </c>
      <c r="I8" s="19">
        <f>IF(TYPE(FIND("G",H8))=16,VLOOKUP(H8:H8,KT!A:C,2,FALSE),VLOOKUP(H8:H8,KT!H:J,2,FALSE))</f>
        <v>0.79999999999999993</v>
      </c>
      <c r="J8" s="20">
        <v>4.9000000000000004</v>
      </c>
      <c r="K8" s="332" t="s">
        <v>219</v>
      </c>
      <c r="L8" s="19">
        <f>IF(TYPE(FIND("G",K8))=16,VLOOKUP(K8:K8,KT!A:C,2,FALSE),VLOOKUP(K8:K8,KT!H:J,2,FALSE))</f>
        <v>0.9</v>
      </c>
      <c r="M8" s="20">
        <v>6.35</v>
      </c>
      <c r="N8" s="332" t="s">
        <v>419</v>
      </c>
      <c r="O8" s="19">
        <f>IF(TYPE(FIND("G",N8))=16,VLOOKUP(N8:N8,KT!A:C,2,FALSE),VLOOKUP(N8:N8,KT!H:J,2,FALSE))</f>
        <v>0.79</v>
      </c>
      <c r="P8" s="20">
        <v>5.5</v>
      </c>
      <c r="Q8" s="42">
        <f>I8*J8+L8*M8+O8*P8</f>
        <v>13.98</v>
      </c>
      <c r="R8" s="185">
        <v>4</v>
      </c>
      <c r="S8" s="363">
        <f>G8+R8</f>
        <v>6</v>
      </c>
    </row>
    <row r="9" spans="1:22" ht="15.75" thickBot="1" x14ac:dyDescent="0.3">
      <c r="A9" s="35">
        <v>2</v>
      </c>
      <c r="B9" s="147" t="s">
        <v>4</v>
      </c>
      <c r="C9" s="148"/>
      <c r="D9" s="149"/>
      <c r="E9" s="254">
        <v>2007</v>
      </c>
      <c r="F9" s="331">
        <v>70</v>
      </c>
      <c r="G9" s="422">
        <v>3</v>
      </c>
      <c r="H9" s="332" t="s">
        <v>36</v>
      </c>
      <c r="I9" s="19">
        <f>IF(TYPE(FIND("G",H9))=16,VLOOKUP(H9:H9,KT!A:C,2,FALSE),VLOOKUP(H9:H9,KT!H:J,2,FALSE))</f>
        <v>0.95</v>
      </c>
      <c r="J9" s="20">
        <v>5.35</v>
      </c>
      <c r="K9" s="332" t="s">
        <v>421</v>
      </c>
      <c r="L9" s="19">
        <f>IF(TYPE(FIND("G",K9))=16,VLOOKUP(K9:K9,KT!A:C,2,FALSE),VLOOKUP(K9:K9,KT!H:J,2,FALSE))</f>
        <v>0.83</v>
      </c>
      <c r="M9" s="20">
        <v>5.15</v>
      </c>
      <c r="N9" s="336">
        <v>7</v>
      </c>
      <c r="O9" s="19">
        <f>IF(TYPE(FIND("G",N9))=16,VLOOKUP(N9:N9,KT!A:C,2,FALSE),VLOOKUP(N9:N9,KT!H:J,2,FALSE))</f>
        <v>1</v>
      </c>
      <c r="P9" s="20">
        <v>5.3</v>
      </c>
      <c r="Q9" s="42">
        <f>I9*J9+L9*M9+O9*P9</f>
        <v>14.657</v>
      </c>
      <c r="R9" s="209">
        <v>3</v>
      </c>
      <c r="S9" s="363">
        <f>G9+R9</f>
        <v>6</v>
      </c>
    </row>
    <row r="10" spans="1:22" ht="15.75" thickBot="1" x14ac:dyDescent="0.3">
      <c r="A10" s="35">
        <v>2</v>
      </c>
      <c r="B10" s="143" t="s">
        <v>16</v>
      </c>
      <c r="C10" s="144"/>
      <c r="D10" s="160"/>
      <c r="E10" s="254">
        <v>2007</v>
      </c>
      <c r="F10" s="331">
        <v>66</v>
      </c>
      <c r="G10" s="422">
        <v>5</v>
      </c>
      <c r="H10" s="332" t="s">
        <v>36</v>
      </c>
      <c r="I10" s="19">
        <f>IF(TYPE(FIND("G",H10))=16,VLOOKUP(H10:H10,KT!A:C,2,FALSE),VLOOKUP(H10:H10,KT!H:J,2,FALSE))</f>
        <v>0.95</v>
      </c>
      <c r="J10" s="20">
        <v>6</v>
      </c>
      <c r="K10" s="335" t="s">
        <v>419</v>
      </c>
      <c r="L10" s="19">
        <f>IF(TYPE(FIND("G",K10))=16,VLOOKUP(K10:K10,KT!A:C,2,FALSE),VLOOKUP(K10:K10,KT!H:J,2,FALSE))</f>
        <v>0.79</v>
      </c>
      <c r="M10" s="20">
        <v>5.5</v>
      </c>
      <c r="N10" s="332" t="s">
        <v>219</v>
      </c>
      <c r="O10" s="19">
        <f>IF(TYPE(FIND("G",N10))=16,VLOOKUP(N10:N10,KT!A:C,2,FALSE),VLOOKUP(N10:N10,KT!H:J,2,FALSE))</f>
        <v>0.9</v>
      </c>
      <c r="P10" s="20">
        <v>6.2</v>
      </c>
      <c r="Q10" s="42">
        <f>I10*J10+L10*M10+O10*P10</f>
        <v>15.625</v>
      </c>
      <c r="R10" s="185">
        <v>1</v>
      </c>
      <c r="S10" s="363">
        <f>G10+R10</f>
        <v>6</v>
      </c>
    </row>
    <row r="11" spans="1:22" ht="15.75" thickBot="1" x14ac:dyDescent="0.3">
      <c r="A11" s="35">
        <v>5</v>
      </c>
      <c r="B11" s="143" t="s">
        <v>361</v>
      </c>
      <c r="C11" s="144"/>
      <c r="D11" s="158"/>
      <c r="E11" s="254">
        <v>2007</v>
      </c>
      <c r="F11" s="331">
        <v>68</v>
      </c>
      <c r="G11" s="422">
        <v>4</v>
      </c>
      <c r="H11" s="332" t="s">
        <v>420</v>
      </c>
      <c r="I11" s="19">
        <f>IF(TYPE(FIND("G",H11))=16,VLOOKUP(H11:H11,KT!A:C,2,FALSE),VLOOKUP(H11:H11,KT!H:J,2,FALSE))</f>
        <v>0.69</v>
      </c>
      <c r="J11" s="20">
        <v>4</v>
      </c>
      <c r="K11" s="336">
        <v>3</v>
      </c>
      <c r="L11" s="19">
        <f>IF(TYPE(FIND("G",K11))=16,VLOOKUP(K11:K11,KT!A:C,2,FALSE),VLOOKUP(K11:K11,KT!H:J,2,FALSE))</f>
        <v>0.79999999999999993</v>
      </c>
      <c r="M11" s="20">
        <v>4.0999999999999996</v>
      </c>
      <c r="N11" s="332" t="s">
        <v>219</v>
      </c>
      <c r="O11" s="19">
        <f>IF(TYPE(FIND("G",N11))=16,VLOOKUP(N11:N11,KT!A:C,2,FALSE),VLOOKUP(N11:N11,KT!H:J,2,FALSE))</f>
        <v>0.9</v>
      </c>
      <c r="P11" s="20">
        <v>4.3</v>
      </c>
      <c r="Q11" s="42">
        <f>I11*J11+L11*M11+O11*P11</f>
        <v>9.91</v>
      </c>
      <c r="R11" s="209">
        <v>7</v>
      </c>
      <c r="S11" s="363">
        <f>G11+R11</f>
        <v>11</v>
      </c>
    </row>
    <row r="12" spans="1:22" ht="15.75" thickBot="1" x14ac:dyDescent="0.3">
      <c r="A12" s="35">
        <v>5</v>
      </c>
      <c r="B12" s="143" t="s">
        <v>17</v>
      </c>
      <c r="C12" s="144"/>
      <c r="D12" s="158"/>
      <c r="E12" s="254">
        <v>2007</v>
      </c>
      <c r="F12" s="331">
        <v>65</v>
      </c>
      <c r="G12" s="422">
        <v>6</v>
      </c>
      <c r="H12" s="332" t="s">
        <v>219</v>
      </c>
      <c r="I12" s="19">
        <f>IF(TYPE(FIND("G",H12))=16,VLOOKUP(H12:H12,KT!A:C,2,FALSE),VLOOKUP(H12:H12,KT!H:J,2,FALSE))</f>
        <v>0.9</v>
      </c>
      <c r="J12" s="20">
        <v>5.8</v>
      </c>
      <c r="K12" s="332" t="s">
        <v>36</v>
      </c>
      <c r="L12" s="19">
        <f>IF(TYPE(FIND("G",K12))=16,VLOOKUP(K12:K12,KT!A:C,2,FALSE),VLOOKUP(K12:K12,KT!H:J,2,FALSE))</f>
        <v>0.95</v>
      </c>
      <c r="M12" s="20">
        <v>5.3</v>
      </c>
      <c r="N12" s="335" t="s">
        <v>419</v>
      </c>
      <c r="O12" s="19">
        <f>IF(TYPE(FIND("G",N12))=16,VLOOKUP(N12:N12,KT!A:C,2,FALSE),VLOOKUP(N12:N12,KT!H:J,2,FALSE))</f>
        <v>0.79</v>
      </c>
      <c r="P12" s="20">
        <v>4.7</v>
      </c>
      <c r="Q12" s="42">
        <f>I12*J12+L12*M12+O12*P12</f>
        <v>13.968</v>
      </c>
      <c r="R12" s="185">
        <v>5</v>
      </c>
      <c r="S12" s="363">
        <f>G12+R12</f>
        <v>11</v>
      </c>
    </row>
    <row r="13" spans="1:22" ht="15.75" thickBot="1" x14ac:dyDescent="0.3">
      <c r="A13" s="35">
        <v>7</v>
      </c>
      <c r="B13" s="147" t="s">
        <v>360</v>
      </c>
      <c r="C13" s="148"/>
      <c r="D13" s="149"/>
      <c r="E13" s="254">
        <v>2007</v>
      </c>
      <c r="F13" s="331">
        <v>64</v>
      </c>
      <c r="G13" s="422">
        <v>7</v>
      </c>
      <c r="H13" s="332" t="s">
        <v>36</v>
      </c>
      <c r="I13" s="19">
        <f>IF(TYPE(FIND("G",H13))=16,VLOOKUP(H13:H13,KT!A:C,2,FALSE),VLOOKUP(H13:H13,KT!H:J,2,FALSE))</f>
        <v>0.95</v>
      </c>
      <c r="J13" s="20">
        <v>4.5999999999999996</v>
      </c>
      <c r="K13" s="332" t="s">
        <v>219</v>
      </c>
      <c r="L13" s="19">
        <f>IF(TYPE(FIND("G",K13))=16,VLOOKUP(K13:K13,KT!A:C,2,FALSE),VLOOKUP(K13:K13,KT!H:J,2,FALSE))</f>
        <v>0.9</v>
      </c>
      <c r="M13" s="20">
        <v>2.9</v>
      </c>
      <c r="N13" s="332" t="s">
        <v>421</v>
      </c>
      <c r="O13" s="19">
        <f>IF(TYPE(FIND("G",N13))=16,VLOOKUP(N13:N13,KT!A:C,2,FALSE),VLOOKUP(N13:N13,KT!H:J,2,FALSE))</f>
        <v>0.83</v>
      </c>
      <c r="P13" s="20">
        <v>4.9000000000000004</v>
      </c>
      <c r="Q13" s="42">
        <f>I13*J13+L13*M13+O13*P13</f>
        <v>11.046999999999999</v>
      </c>
      <c r="R13" s="209">
        <v>6</v>
      </c>
      <c r="S13" s="363">
        <f>G13+R13</f>
        <v>13</v>
      </c>
    </row>
    <row r="14" spans="1:22" ht="15.75" thickBot="1" x14ac:dyDescent="0.3">
      <c r="A14" s="35">
        <v>8</v>
      </c>
      <c r="B14" s="143" t="s">
        <v>365</v>
      </c>
      <c r="C14" s="144"/>
      <c r="D14" s="158"/>
      <c r="E14" s="254">
        <v>2007</v>
      </c>
      <c r="F14" s="331">
        <v>55</v>
      </c>
      <c r="G14" s="422">
        <v>10</v>
      </c>
      <c r="H14" s="336">
        <v>3</v>
      </c>
      <c r="I14" s="19">
        <f>IF(TYPE(FIND("G",H14))=16,VLOOKUP(H14:H14,KT!A:C,2,FALSE),VLOOKUP(H14:H14,KT!H:J,2,FALSE))</f>
        <v>0.79999999999999993</v>
      </c>
      <c r="J14" s="20">
        <v>5.0999999999999996</v>
      </c>
      <c r="K14" s="332" t="s">
        <v>422</v>
      </c>
      <c r="L14" s="19">
        <f>IF(TYPE(FIND("G",K14))=16,VLOOKUP(K14:K14,KT!A:C,2,FALSE),VLOOKUP(K14:K14,KT!H:J,2,FALSE))</f>
        <v>0.6</v>
      </c>
      <c r="M14" s="20">
        <v>4</v>
      </c>
      <c r="N14" s="332" t="s">
        <v>209</v>
      </c>
      <c r="O14" s="19">
        <f>IF(TYPE(FIND("G",N14))=16,VLOOKUP(N14:N14,KT!A:C,2,FALSE),VLOOKUP(N14:N14,KT!H:J,2,FALSE))</f>
        <v>0.64</v>
      </c>
      <c r="P14" s="20">
        <v>4.4000000000000004</v>
      </c>
      <c r="Q14" s="42">
        <f>I14*J14+L14*M14+O14*P14</f>
        <v>9.2959999999999994</v>
      </c>
      <c r="R14" s="185">
        <v>9</v>
      </c>
      <c r="S14" s="363">
        <f>G14+R14</f>
        <v>19</v>
      </c>
    </row>
    <row r="15" spans="1:22" ht="15.75" thickBot="1" x14ac:dyDescent="0.3">
      <c r="A15" s="35">
        <v>9</v>
      </c>
      <c r="B15" s="143" t="s">
        <v>362</v>
      </c>
      <c r="C15" s="144"/>
      <c r="D15" s="158"/>
      <c r="E15" s="254">
        <v>2007</v>
      </c>
      <c r="F15" s="331">
        <v>61</v>
      </c>
      <c r="G15" s="422">
        <v>8</v>
      </c>
      <c r="H15" s="332" t="s">
        <v>48</v>
      </c>
      <c r="I15" s="19">
        <f>IF(TYPE(FIND("G",H15))=16,VLOOKUP(H15:H15,KT!A:C,2,FALSE),VLOOKUP(H15:H15,KT!H:J,2,FALSE))</f>
        <v>0</v>
      </c>
      <c r="J15" s="20"/>
      <c r="K15" s="332" t="s">
        <v>420</v>
      </c>
      <c r="L15" s="19">
        <f>IF(TYPE(FIND("G",K15))=16,VLOOKUP(K15:K15,KT!A:C,2,FALSE),VLOOKUP(K15:K15,KT!H:J,2,FALSE))</f>
        <v>0.69</v>
      </c>
      <c r="M15" s="20">
        <v>4.3499999999999996</v>
      </c>
      <c r="N15" s="332" t="s">
        <v>32</v>
      </c>
      <c r="O15" s="19">
        <f>IF(TYPE(FIND("G",N15))=16,VLOOKUP(N15:N15,KT!A:C,2,FALSE),VLOOKUP(N15:N15,KT!H:J,2,FALSE))</f>
        <v>0.83</v>
      </c>
      <c r="P15" s="20">
        <v>4.5</v>
      </c>
      <c r="Q15" s="42">
        <f>I15*J15+L15*M15+O15*P15</f>
        <v>6.7364999999999995</v>
      </c>
      <c r="R15" s="209">
        <v>12</v>
      </c>
      <c r="S15" s="363">
        <f>G15+R15</f>
        <v>20</v>
      </c>
    </row>
    <row r="16" spans="1:22" ht="15.75" thickBot="1" x14ac:dyDescent="0.3">
      <c r="A16" s="35">
        <v>9</v>
      </c>
      <c r="B16" s="272" t="s">
        <v>436</v>
      </c>
      <c r="C16" s="273"/>
      <c r="D16" s="274"/>
      <c r="E16" s="254">
        <v>2008</v>
      </c>
      <c r="F16" s="331">
        <v>59</v>
      </c>
      <c r="G16" s="267">
        <v>9</v>
      </c>
      <c r="H16" s="332" t="s">
        <v>416</v>
      </c>
      <c r="I16" s="19">
        <f>IF(TYPE(FIND("G",H16))=16,VLOOKUP(H16:H16,KT!A:C,2,FALSE),VLOOKUP(H16:H16,KT!H:J,2,FALSE))</f>
        <v>0.51</v>
      </c>
      <c r="J16" s="20">
        <v>4</v>
      </c>
      <c r="K16" s="332" t="s">
        <v>430</v>
      </c>
      <c r="L16" s="19">
        <f>IF(TYPE(FIND("G",K16))=16,VLOOKUP(K16:K16,KT!A:C,2,FALSE),VLOOKUP(K16:K16,KT!H:J,2,FALSE))</f>
        <v>0.48</v>
      </c>
      <c r="M16" s="20">
        <v>4</v>
      </c>
      <c r="N16" s="336">
        <v>3</v>
      </c>
      <c r="O16" s="19">
        <f>IF(TYPE(FIND("G",N16))=16,VLOOKUP(N16:N16,KT!A:C,2,FALSE),VLOOKUP(N16:N16,KT!H:J,2,FALSE))</f>
        <v>0.79999999999999993</v>
      </c>
      <c r="P16" s="20">
        <v>3.5</v>
      </c>
      <c r="Q16" s="42">
        <f>I16*J16+L16*M16+O16*P16</f>
        <v>6.76</v>
      </c>
      <c r="R16" s="185">
        <v>11</v>
      </c>
      <c r="S16" s="363">
        <f>G16+R16</f>
        <v>20</v>
      </c>
    </row>
    <row r="17" spans="1:19" ht="15.75" thickBot="1" x14ac:dyDescent="0.3">
      <c r="A17" s="35">
        <v>9</v>
      </c>
      <c r="B17" s="275" t="s">
        <v>425</v>
      </c>
      <c r="C17" s="276"/>
      <c r="D17" s="278"/>
      <c r="E17" s="254">
        <v>2007</v>
      </c>
      <c r="F17" s="331">
        <v>53</v>
      </c>
      <c r="G17" s="267">
        <v>12</v>
      </c>
      <c r="H17" s="336">
        <v>3</v>
      </c>
      <c r="I17" s="19">
        <f>IF(TYPE(FIND("G",H17))=16,VLOOKUP(H17:H17,KT!A:C,2,FALSE),VLOOKUP(H17:H17,KT!H:J,2,FALSE))</f>
        <v>0.79999999999999993</v>
      </c>
      <c r="J17" s="20">
        <v>5</v>
      </c>
      <c r="K17" s="332" t="s">
        <v>417</v>
      </c>
      <c r="L17" s="19">
        <f>IF(TYPE(FIND("G",K17))=16,VLOOKUP(K17:K17,KT!A:C,2,FALSE),VLOOKUP(K17:K17,KT!H:J,2,FALSE))</f>
        <v>0.5</v>
      </c>
      <c r="M17" s="20">
        <v>4.7</v>
      </c>
      <c r="N17" s="332" t="s">
        <v>35</v>
      </c>
      <c r="O17" s="19">
        <f>IF(TYPE(FIND("G",N17))=16,VLOOKUP(N17:N17,KT!A:C,2,FALSE),VLOOKUP(N17:N17,KT!H:J,2,FALSE))</f>
        <v>0.85</v>
      </c>
      <c r="P17" s="20">
        <v>3.8</v>
      </c>
      <c r="Q17" s="42">
        <f>I17*J17+L17*M17+O17*P17</f>
        <v>9.58</v>
      </c>
      <c r="R17" s="209">
        <v>8</v>
      </c>
      <c r="S17" s="363">
        <f>G17+R17</f>
        <v>20</v>
      </c>
    </row>
    <row r="18" spans="1:19" ht="15.75" thickBot="1" x14ac:dyDescent="0.3">
      <c r="A18" s="35">
        <v>12</v>
      </c>
      <c r="B18" s="161" t="s">
        <v>366</v>
      </c>
      <c r="C18" s="162"/>
      <c r="D18" s="163"/>
      <c r="E18" s="254">
        <v>2008</v>
      </c>
      <c r="F18" s="331">
        <v>50</v>
      </c>
      <c r="G18" s="422">
        <v>13</v>
      </c>
      <c r="H18" s="332" t="s">
        <v>32</v>
      </c>
      <c r="I18" s="19">
        <f>IF(TYPE(FIND("G",H18))=16,VLOOKUP(H18:H18,KT!A:C,2,FALSE),VLOOKUP(H18:H18,KT!H:J,2,FALSE))</f>
        <v>0.83</v>
      </c>
      <c r="J18" s="20">
        <v>3.8</v>
      </c>
      <c r="K18" s="332" t="s">
        <v>417</v>
      </c>
      <c r="L18" s="19">
        <f>IF(TYPE(FIND("G",K18))=16,VLOOKUP(K18:K18,KT!A:C,2,FALSE),VLOOKUP(K18:K18,KT!H:J,2,FALSE))</f>
        <v>0.5</v>
      </c>
      <c r="M18" s="20">
        <v>3.9</v>
      </c>
      <c r="N18" s="332" t="s">
        <v>417</v>
      </c>
      <c r="O18" s="19">
        <f>IF(TYPE(FIND("G",N18))=16,VLOOKUP(N18:N18,KT!A:C,2,FALSE),VLOOKUP(N18:N18,KT!H:J,2,FALSE))</f>
        <v>0.5</v>
      </c>
      <c r="P18" s="20">
        <v>4.5</v>
      </c>
      <c r="Q18" s="42">
        <f>I18*J18+L18*M18+O18*P18</f>
        <v>7.3540000000000001</v>
      </c>
      <c r="R18" s="185">
        <v>10</v>
      </c>
      <c r="S18" s="363">
        <f>G18+R18</f>
        <v>23</v>
      </c>
    </row>
    <row r="19" spans="1:19" ht="15.75" thickBot="1" x14ac:dyDescent="0.3">
      <c r="A19" s="9">
        <v>13</v>
      </c>
      <c r="B19" s="165" t="s">
        <v>364</v>
      </c>
      <c r="C19" s="166"/>
      <c r="D19" s="277"/>
      <c r="E19" s="254">
        <v>2008</v>
      </c>
      <c r="F19" s="334">
        <v>54</v>
      </c>
      <c r="G19" s="423">
        <v>11</v>
      </c>
      <c r="H19" s="336">
        <v>3</v>
      </c>
      <c r="I19" s="19">
        <f>IF(TYPE(FIND("G",H19))=16,VLOOKUP(H19:H19,KT!A:C,2,FALSE),VLOOKUP(H19:H19,KT!H:J,2,FALSE))</f>
        <v>0.79999999999999993</v>
      </c>
      <c r="J19" s="20">
        <v>4.05</v>
      </c>
      <c r="K19" s="336" t="s">
        <v>48</v>
      </c>
      <c r="L19" s="19">
        <f>IF(TYPE(FIND("G",K19))=16,VLOOKUP(K19:K19,KT!A:C,2,FALSE),VLOOKUP(K19:K19,KT!H:J,2,FALSE))</f>
        <v>0</v>
      </c>
      <c r="M19" s="20"/>
      <c r="N19" s="336" t="s">
        <v>48</v>
      </c>
      <c r="O19" s="19">
        <f>IF(TYPE(FIND("G",N19))=16,VLOOKUP(N19:N19,KT!A:C,2,FALSE),VLOOKUP(N19:N19,KT!H:J,2,FALSE))</f>
        <v>0</v>
      </c>
      <c r="P19" s="20"/>
      <c r="Q19" s="42">
        <f>I19*J19+L19*M19+O19*P19</f>
        <v>3.2399999999999998</v>
      </c>
      <c r="R19" s="209">
        <v>14</v>
      </c>
      <c r="S19" s="363">
        <f>G19+R19</f>
        <v>25</v>
      </c>
    </row>
    <row r="20" spans="1:19" ht="15.75" thickBot="1" x14ac:dyDescent="0.3">
      <c r="A20" s="304">
        <v>14</v>
      </c>
      <c r="B20" s="376" t="s">
        <v>363</v>
      </c>
      <c r="C20" s="377"/>
      <c r="D20" s="378"/>
      <c r="E20" s="379">
        <v>2007</v>
      </c>
      <c r="F20" s="380">
        <v>47</v>
      </c>
      <c r="G20" s="424">
        <v>14</v>
      </c>
      <c r="H20" s="381">
        <v>3</v>
      </c>
      <c r="I20" s="270">
        <f>IF(TYPE(FIND("G",H20))=16,VLOOKUP(H20:H20,KT!A:C,2,FALSE),VLOOKUP(H20:H20,KT!H:J,2,FALSE))</f>
        <v>0.79999999999999993</v>
      </c>
      <c r="J20" s="249">
        <v>3.5</v>
      </c>
      <c r="K20" s="382" t="s">
        <v>417</v>
      </c>
      <c r="L20" s="270">
        <f>IF(TYPE(FIND("G",K20))=16,VLOOKUP(K20:K20,KT!A:C,2,FALSE),VLOOKUP(K20:K20,KT!H:J,2,FALSE))</f>
        <v>0.5</v>
      </c>
      <c r="M20" s="249">
        <v>4.2</v>
      </c>
      <c r="N20" s="382" t="s">
        <v>415</v>
      </c>
      <c r="O20" s="270">
        <f>IF(TYPE(FIND("G",N20))=16,VLOOKUP(N20:N20,KT!A:C,2,FALSE),VLOOKUP(N20:N20,KT!H:J,2,FALSE))</f>
        <v>0.51</v>
      </c>
      <c r="P20" s="249">
        <v>2.8</v>
      </c>
      <c r="Q20" s="294">
        <f>I20*J20+L20*M20+O20*P20</f>
        <v>6.3280000000000003</v>
      </c>
      <c r="R20" s="185">
        <v>13</v>
      </c>
      <c r="S20" s="363">
        <f>G20+R20</f>
        <v>27</v>
      </c>
    </row>
    <row r="21" spans="1:19" ht="15.75" thickBot="1" x14ac:dyDescent="0.3">
      <c r="A21" s="383"/>
      <c r="B21" s="384"/>
      <c r="C21" s="385"/>
      <c r="D21" s="386"/>
      <c r="E21" s="319"/>
      <c r="F21" s="387"/>
      <c r="G21" s="207"/>
      <c r="H21" s="388"/>
      <c r="I21" s="266"/>
      <c r="J21" s="142"/>
      <c r="K21" s="388"/>
      <c r="L21" s="266"/>
      <c r="M21" s="142"/>
      <c r="N21" s="388"/>
      <c r="O21" s="266"/>
      <c r="P21" s="142"/>
      <c r="Q21" s="268"/>
      <c r="R21" s="207"/>
      <c r="S21" s="8"/>
    </row>
    <row r="22" spans="1:19" ht="15.75" thickBot="1" x14ac:dyDescent="0.3">
      <c r="A22" s="389"/>
      <c r="B22" s="390" t="s">
        <v>395</v>
      </c>
      <c r="C22" s="391"/>
      <c r="D22" s="391"/>
      <c r="E22" s="392"/>
      <c r="F22" s="393"/>
      <c r="G22" s="394"/>
      <c r="H22" s="341"/>
      <c r="I22" s="263"/>
      <c r="J22" s="262"/>
      <c r="K22" s="341"/>
      <c r="L22" s="263"/>
      <c r="M22" s="262"/>
      <c r="N22" s="341"/>
      <c r="O22" s="263"/>
      <c r="P22" s="262"/>
      <c r="Q22" s="264"/>
      <c r="R22" s="394"/>
      <c r="S22" s="265"/>
    </row>
    <row r="23" spans="1:19" ht="15.75" thickBot="1" x14ac:dyDescent="0.3">
      <c r="A23" s="252">
        <v>1</v>
      </c>
      <c r="B23" s="132" t="s">
        <v>374</v>
      </c>
      <c r="C23" s="133"/>
      <c r="D23" s="288"/>
      <c r="E23" s="254">
        <v>2008</v>
      </c>
      <c r="F23" s="395">
        <v>67</v>
      </c>
      <c r="G23" s="426">
        <v>2</v>
      </c>
      <c r="H23" s="396" t="s">
        <v>421</v>
      </c>
      <c r="I23" s="19">
        <f>IF(TYPE(FIND("G",H23))=16,VLOOKUP(H23:H23,KT!A:C,3,FALSE),VLOOKUP(H23:H23,KT!H:J,3,FALSE))</f>
        <v>0.73</v>
      </c>
      <c r="J23" s="20">
        <v>5.8</v>
      </c>
      <c r="K23" s="375" t="s">
        <v>36</v>
      </c>
      <c r="L23" s="19">
        <f>IF(TYPE(FIND("G",K23))=16,VLOOKUP(K23:K23,KT!A:C,3,FALSE),VLOOKUP(K23:K23,KT!H:J,3,FALSE))</f>
        <v>0.83</v>
      </c>
      <c r="M23" s="20">
        <v>6.1</v>
      </c>
      <c r="N23" s="397">
        <v>7</v>
      </c>
      <c r="O23" s="19">
        <f>IF(TYPE(FIND("G",N23))=16,VLOOKUP(N23:N23,KT!A:C,3,FALSE),VLOOKUP(N23:N23,KT!H:J,3,FALSE))</f>
        <v>0.85</v>
      </c>
      <c r="P23" s="20">
        <v>6.25</v>
      </c>
      <c r="Q23" s="42">
        <f>I23*J23+L23*M23+O23*P23</f>
        <v>14.609500000000001</v>
      </c>
      <c r="R23" s="186">
        <v>1</v>
      </c>
      <c r="S23" s="363">
        <f>G23+R23</f>
        <v>3</v>
      </c>
    </row>
    <row r="24" spans="1:19" ht="15.75" thickBot="1" x14ac:dyDescent="0.3">
      <c r="A24" s="281">
        <v>2</v>
      </c>
      <c r="B24" s="143" t="s">
        <v>373</v>
      </c>
      <c r="C24" s="144"/>
      <c r="D24" s="283"/>
      <c r="E24" s="254">
        <v>2008</v>
      </c>
      <c r="F24" s="345">
        <v>66</v>
      </c>
      <c r="G24" s="360">
        <v>3</v>
      </c>
      <c r="H24" s="398" t="s">
        <v>421</v>
      </c>
      <c r="I24" s="19">
        <f>IF(TYPE(FIND("G",H24))=16,VLOOKUP(H24:H24,KT!A:C,3,FALSE),VLOOKUP(H24:H24,KT!H:J,3,FALSE))</f>
        <v>0.73</v>
      </c>
      <c r="J24" s="20">
        <v>5.9</v>
      </c>
      <c r="K24" s="332" t="s">
        <v>36</v>
      </c>
      <c r="L24" s="19">
        <f>IF(TYPE(FIND("G",K24))=16,VLOOKUP(K24:K24,KT!A:C,3,FALSE),VLOOKUP(K24:K24,KT!H:J,3,FALSE))</f>
        <v>0.83</v>
      </c>
      <c r="M24" s="20">
        <v>5.55</v>
      </c>
      <c r="N24" s="332" t="s">
        <v>419</v>
      </c>
      <c r="O24" s="19">
        <f>IF(TYPE(FIND("G",N24))=16,VLOOKUP(N24:N24,KT!A:C,3,FALSE),VLOOKUP(N24:N24,KT!H:J,3,FALSE))</f>
        <v>0.67</v>
      </c>
      <c r="P24" s="20">
        <v>4.95</v>
      </c>
      <c r="Q24" s="42">
        <f>I24*J24+L24*M24+O24*P24</f>
        <v>12.23</v>
      </c>
      <c r="R24" s="430">
        <v>3</v>
      </c>
      <c r="S24" s="363">
        <f>G24+R24</f>
        <v>6</v>
      </c>
    </row>
    <row r="25" spans="1:19" ht="15.75" thickBot="1" x14ac:dyDescent="0.3">
      <c r="A25" s="281">
        <v>3</v>
      </c>
      <c r="B25" s="135" t="s">
        <v>372</v>
      </c>
      <c r="C25" s="136"/>
      <c r="D25" s="399"/>
      <c r="E25" s="254">
        <v>2008</v>
      </c>
      <c r="F25" s="345">
        <v>66</v>
      </c>
      <c r="G25" s="360">
        <v>3</v>
      </c>
      <c r="H25" s="400">
        <v>3</v>
      </c>
      <c r="I25" s="19">
        <f>IF(TYPE(FIND("G",H25))=16,VLOOKUP(H25:H25,KT!A:C,3,FALSE),VLOOKUP(H25:H25,KT!H:J,3,FALSE))</f>
        <v>0.7</v>
      </c>
      <c r="J25" s="20">
        <v>5.25</v>
      </c>
      <c r="K25" s="332" t="s">
        <v>418</v>
      </c>
      <c r="L25" s="19">
        <f>IF(TYPE(FIND("G",K25))=16,VLOOKUP(K25:K25,KT!A:C,3,FALSE),VLOOKUP(K25:K25,KT!H:J,3,FALSE))</f>
        <v>0.53</v>
      </c>
      <c r="M25" s="20">
        <v>5.8</v>
      </c>
      <c r="N25" s="335" t="s">
        <v>219</v>
      </c>
      <c r="O25" s="19">
        <f>IF(TYPE(FIND("G",N25))=16,VLOOKUP(N25:N25,KT!A:C,3,FALSE),VLOOKUP(N25:N25,KT!H:J,3,FALSE))</f>
        <v>0.8</v>
      </c>
      <c r="P25" s="20">
        <v>6.25</v>
      </c>
      <c r="Q25" s="42">
        <f>I25*J25+L25*M25+O25*P25</f>
        <v>11.748999999999999</v>
      </c>
      <c r="R25" s="430">
        <v>4</v>
      </c>
      <c r="S25" s="363">
        <f>G25+R25</f>
        <v>7</v>
      </c>
    </row>
    <row r="26" spans="1:19" ht="15.75" thickBot="1" x14ac:dyDescent="0.3">
      <c r="A26" s="401">
        <v>4</v>
      </c>
      <c r="B26" s="135" t="s">
        <v>375</v>
      </c>
      <c r="C26" s="136"/>
      <c r="D26" s="39"/>
      <c r="E26" s="254">
        <v>2007</v>
      </c>
      <c r="F26" s="349">
        <v>68</v>
      </c>
      <c r="G26" s="362">
        <v>1</v>
      </c>
      <c r="H26" s="398" t="s">
        <v>32</v>
      </c>
      <c r="I26" s="19">
        <f>IF(TYPE(FIND("G",H26))=16,VLOOKUP(H26:H26,KT!A:C,3,FALSE),VLOOKUP(H26:H26,KT!H:J,3,FALSE))</f>
        <v>0.73</v>
      </c>
      <c r="J26" s="20">
        <v>5.5</v>
      </c>
      <c r="K26" s="332" t="s">
        <v>219</v>
      </c>
      <c r="L26" s="19">
        <f>IF(TYPE(FIND("G",K26))=16,VLOOKUP(K26:K26,KT!A:C,3,FALSE),VLOOKUP(K26:K26,KT!H:J,3,FALSE))</f>
        <v>0.8</v>
      </c>
      <c r="M26" s="20">
        <v>5.9</v>
      </c>
      <c r="N26" s="332" t="s">
        <v>421</v>
      </c>
      <c r="O26" s="19">
        <f>IF(TYPE(FIND("G",N26))=16,VLOOKUP(N26:N26,KT!A:C,3,FALSE),VLOOKUP(N26:N26,KT!H:J,3,FALSE))</f>
        <v>0.73</v>
      </c>
      <c r="P26" s="20">
        <v>2.9</v>
      </c>
      <c r="Q26" s="42">
        <f>I26*J26+L26*M26+O26*P26</f>
        <v>10.852</v>
      </c>
      <c r="R26" s="188">
        <v>7</v>
      </c>
      <c r="S26" s="363">
        <f>G26+R26</f>
        <v>8</v>
      </c>
    </row>
    <row r="27" spans="1:19" ht="15.75" thickBot="1" x14ac:dyDescent="0.3">
      <c r="A27" s="6">
        <v>5</v>
      </c>
      <c r="B27" s="135" t="s">
        <v>19</v>
      </c>
      <c r="C27" s="136"/>
      <c r="D27" s="402"/>
      <c r="E27" s="254">
        <v>2007</v>
      </c>
      <c r="F27" s="348">
        <v>66</v>
      </c>
      <c r="G27" s="361">
        <v>3</v>
      </c>
      <c r="H27" s="398" t="s">
        <v>32</v>
      </c>
      <c r="I27" s="19">
        <f>IF(TYPE(FIND("G",H27))=16,VLOOKUP(H27:H27,KT!A:C,3,FALSE),VLOOKUP(H27:H27,KT!H:J,3,FALSE))</f>
        <v>0.73</v>
      </c>
      <c r="J27" s="20">
        <v>4.6500000000000004</v>
      </c>
      <c r="K27" s="332" t="s">
        <v>414</v>
      </c>
      <c r="L27" s="19">
        <f>IF(TYPE(FIND("G",K27))=16,VLOOKUP(K27:K27,KT!A:C,3,FALSE),VLOOKUP(K27:K27,KT!H:J,3,FALSE))</f>
        <v>0.56000000000000005</v>
      </c>
      <c r="M27" s="20">
        <v>5.35</v>
      </c>
      <c r="N27" s="332" t="s">
        <v>422</v>
      </c>
      <c r="O27" s="19">
        <f>IF(TYPE(FIND("G",N27))=16,VLOOKUP(N27:N27,KT!A:C,3,FALSE),VLOOKUP(N27:N27,KT!H:J,3,FALSE))</f>
        <v>0.5</v>
      </c>
      <c r="P27" s="20">
        <v>4.5999999999999996</v>
      </c>
      <c r="Q27" s="42">
        <f>I27*J27+L27*M27+O27*P27</f>
        <v>8.6905000000000001</v>
      </c>
      <c r="R27" s="187">
        <v>9</v>
      </c>
      <c r="S27" s="363">
        <f>G27+R27</f>
        <v>12</v>
      </c>
    </row>
    <row r="28" spans="1:19" ht="15.75" thickBot="1" x14ac:dyDescent="0.3">
      <c r="A28" s="6">
        <v>6</v>
      </c>
      <c r="B28" s="135" t="s">
        <v>15</v>
      </c>
      <c r="C28" s="136"/>
      <c r="D28" s="403"/>
      <c r="E28" s="254">
        <v>2007</v>
      </c>
      <c r="F28" s="348">
        <v>59</v>
      </c>
      <c r="G28" s="361">
        <v>12</v>
      </c>
      <c r="H28" s="398" t="s">
        <v>36</v>
      </c>
      <c r="I28" s="19">
        <f>IF(TYPE(FIND("G",H28))=16,VLOOKUP(H28:H28,KT!A:C,3,FALSE),VLOOKUP(H28:H28,KT!H:J,3,FALSE))</f>
        <v>0.83</v>
      </c>
      <c r="J28" s="20">
        <v>6.2</v>
      </c>
      <c r="K28" s="332" t="s">
        <v>219</v>
      </c>
      <c r="L28" s="19">
        <f>IF(TYPE(FIND("G",K28))=16,VLOOKUP(K28:K28,KT!A:C,3,FALSE),VLOOKUP(K28:K28,KT!H:J,3,FALSE))</f>
        <v>0.8</v>
      </c>
      <c r="M28" s="20">
        <v>4.4000000000000004</v>
      </c>
      <c r="N28" s="332" t="s">
        <v>419</v>
      </c>
      <c r="O28" s="19">
        <f>IF(TYPE(FIND("G",N28))=16,VLOOKUP(N28:N28,KT!A:C,3,FALSE),VLOOKUP(N28:N28,KT!H:J,3,FALSE))</f>
        <v>0.67</v>
      </c>
      <c r="P28" s="20">
        <v>5.4</v>
      </c>
      <c r="Q28" s="42">
        <f>I28*J28+L28*M28+O28*P28</f>
        <v>12.284000000000001</v>
      </c>
      <c r="R28" s="187">
        <v>2</v>
      </c>
      <c r="S28" s="363">
        <f>G28+R28</f>
        <v>14</v>
      </c>
    </row>
    <row r="29" spans="1:19" ht="15.75" thickBot="1" x14ac:dyDescent="0.3">
      <c r="A29" s="6">
        <v>7</v>
      </c>
      <c r="B29" s="143" t="s">
        <v>367</v>
      </c>
      <c r="C29" s="144"/>
      <c r="D29" s="403"/>
      <c r="E29" s="254">
        <v>2007</v>
      </c>
      <c r="F29" s="348">
        <v>61</v>
      </c>
      <c r="G29" s="361">
        <v>10</v>
      </c>
      <c r="H29" s="398" t="s">
        <v>423</v>
      </c>
      <c r="I29" s="19">
        <f>IF(TYPE(FIND("G",H29))=16,VLOOKUP(H29:H29,KT!A:C,3,FALSE),VLOOKUP(H29:H29,KT!H:J,3,FALSE))</f>
        <v>0.7</v>
      </c>
      <c r="J29" s="20">
        <v>5.6</v>
      </c>
      <c r="K29" s="332" t="s">
        <v>421</v>
      </c>
      <c r="L29" s="19">
        <f>IF(TYPE(FIND("G",K29))=16,VLOOKUP(K29:K29,KT!A:C,3,FALSE),VLOOKUP(K29:K29,KT!H:J,3,FALSE))</f>
        <v>0.73</v>
      </c>
      <c r="M29" s="20">
        <v>2.5</v>
      </c>
      <c r="N29" s="332" t="s">
        <v>36</v>
      </c>
      <c r="O29" s="19">
        <f>IF(TYPE(FIND("G",N29))=16,VLOOKUP(N29:N29,KT!A:C,3,FALSE),VLOOKUP(N29:N29,KT!H:J,3,FALSE))</f>
        <v>0.83</v>
      </c>
      <c r="P29" s="20">
        <v>6.8</v>
      </c>
      <c r="Q29" s="42">
        <f>I29*J29+L29*M29+O29*P29</f>
        <v>11.388999999999999</v>
      </c>
      <c r="R29" s="187">
        <v>5</v>
      </c>
      <c r="S29" s="363">
        <f>G29+R29</f>
        <v>15</v>
      </c>
    </row>
    <row r="30" spans="1:19" ht="15.75" thickBot="1" x14ac:dyDescent="0.3">
      <c r="A30" s="6">
        <v>8</v>
      </c>
      <c r="B30" s="135" t="s">
        <v>376</v>
      </c>
      <c r="C30" s="136"/>
      <c r="D30" s="192"/>
      <c r="E30" s="254">
        <v>2008</v>
      </c>
      <c r="F30" s="348">
        <v>65</v>
      </c>
      <c r="G30" s="361">
        <v>6</v>
      </c>
      <c r="H30" s="400">
        <v>3</v>
      </c>
      <c r="I30" s="19">
        <f>IF(TYPE(FIND("G",H30))=16,VLOOKUP(H30:H30,KT!A:C,3,FALSE),VLOOKUP(H30:H30,KT!H:J,3,FALSE))</f>
        <v>0.7</v>
      </c>
      <c r="J30" s="20">
        <v>4.4000000000000004</v>
      </c>
      <c r="K30" s="332" t="s">
        <v>414</v>
      </c>
      <c r="L30" s="19">
        <f>IF(TYPE(FIND("G",K30))=16,VLOOKUP(K30:K30,KT!A:C,3,FALSE),VLOOKUP(K30:K30,KT!H:J,3,FALSE))</f>
        <v>0.56000000000000005</v>
      </c>
      <c r="M30" s="20">
        <v>5.0999999999999996</v>
      </c>
      <c r="N30" s="335" t="s">
        <v>413</v>
      </c>
      <c r="O30" s="19">
        <f>IF(TYPE(FIND("G",N30))=16,VLOOKUP(N30:N30,KT!A:C,3,FALSE),VLOOKUP(N30:N30,KT!H:J,3,FALSE))</f>
        <v>0.56999999999999995</v>
      </c>
      <c r="P30" s="20">
        <v>4.2</v>
      </c>
      <c r="Q30" s="42">
        <f>I30*J30+L30*M30+O30*P30</f>
        <v>8.33</v>
      </c>
      <c r="R30" s="187">
        <v>10</v>
      </c>
      <c r="S30" s="363">
        <f>G30+R30</f>
        <v>16</v>
      </c>
    </row>
    <row r="31" spans="1:19" ht="15.75" thickBot="1" x14ac:dyDescent="0.3">
      <c r="A31" s="6">
        <v>9</v>
      </c>
      <c r="B31" s="135" t="s">
        <v>368</v>
      </c>
      <c r="C31" s="136"/>
      <c r="D31" s="404"/>
      <c r="E31" s="254">
        <v>2008</v>
      </c>
      <c r="F31" s="348">
        <v>64</v>
      </c>
      <c r="G31" s="361">
        <v>8</v>
      </c>
      <c r="H31" s="400">
        <v>3</v>
      </c>
      <c r="I31" s="19">
        <f>IF(TYPE(FIND("G",H31))=16,VLOOKUP(H31:H31,KT!A:C,3,FALSE),VLOOKUP(H31:H31,KT!H:J,3,FALSE))</f>
        <v>0.7</v>
      </c>
      <c r="J31" s="20">
        <v>5.3</v>
      </c>
      <c r="K31" s="332" t="s">
        <v>416</v>
      </c>
      <c r="L31" s="19">
        <f>IF(TYPE(FIND("G",K31))=16,VLOOKUP(K31:K31,KT!A:C,3,FALSE),VLOOKUP(K31:K31,KT!H:J,3,FALSE))</f>
        <v>0.41</v>
      </c>
      <c r="M31" s="20">
        <v>5.3</v>
      </c>
      <c r="N31" s="332" t="s">
        <v>414</v>
      </c>
      <c r="O31" s="19">
        <f>IF(TYPE(FIND("G",N31))=16,VLOOKUP(N31:N31,KT!A:C,3,FALSE),VLOOKUP(N31:N31,KT!H:J,3,FALSE))</f>
        <v>0.56000000000000005</v>
      </c>
      <c r="P31" s="20">
        <v>5.7</v>
      </c>
      <c r="Q31" s="42">
        <f>I31*J31+L31*M31+O31*P31</f>
        <v>9.0749999999999993</v>
      </c>
      <c r="R31" s="187">
        <v>8</v>
      </c>
      <c r="S31" s="363">
        <f>G31+R31</f>
        <v>16</v>
      </c>
    </row>
    <row r="32" spans="1:19" ht="15.75" thickBot="1" x14ac:dyDescent="0.3">
      <c r="A32" s="6">
        <v>10</v>
      </c>
      <c r="B32" s="405" t="s">
        <v>424</v>
      </c>
      <c r="C32" s="406"/>
      <c r="D32" s="191"/>
      <c r="E32" s="254">
        <v>2007</v>
      </c>
      <c r="F32" s="348">
        <v>60</v>
      </c>
      <c r="G32" s="361">
        <v>11</v>
      </c>
      <c r="H32" s="398" t="s">
        <v>32</v>
      </c>
      <c r="I32" s="19">
        <f>IF(TYPE(FIND("G",H32))=16,VLOOKUP(H32:H32,KT!A:C,3,FALSE),VLOOKUP(H32:H32,KT!H:J,3,FALSE))</f>
        <v>0.73</v>
      </c>
      <c r="J32" s="20">
        <v>5.5</v>
      </c>
      <c r="K32" s="332" t="s">
        <v>219</v>
      </c>
      <c r="L32" s="19">
        <f>IF(TYPE(FIND("G",K32))=16,VLOOKUP(K32:K32,KT!A:C,3,FALSE),VLOOKUP(K32:K32,KT!H:J,3,FALSE))</f>
        <v>0.8</v>
      </c>
      <c r="M32" s="20">
        <v>5.5</v>
      </c>
      <c r="N32" s="332" t="s">
        <v>414</v>
      </c>
      <c r="O32" s="19">
        <f>IF(TYPE(FIND("G",N32))=16,VLOOKUP(N32:N32,KT!A:C,3,FALSE),VLOOKUP(N32:N32,KT!H:J,3,FALSE))</f>
        <v>0.56000000000000005</v>
      </c>
      <c r="P32" s="20">
        <v>5.3</v>
      </c>
      <c r="Q32" s="42">
        <f>I32*J32+L32*M32+O32*P32</f>
        <v>11.382999999999999</v>
      </c>
      <c r="R32" s="187">
        <v>6</v>
      </c>
      <c r="S32" s="363">
        <f>G32+R32</f>
        <v>17</v>
      </c>
    </row>
    <row r="33" spans="1:19" ht="15.75" thickBot="1" x14ac:dyDescent="0.3">
      <c r="A33" s="6">
        <v>11</v>
      </c>
      <c r="B33" s="407" t="s">
        <v>369</v>
      </c>
      <c r="C33" s="408"/>
      <c r="D33" s="402"/>
      <c r="E33" s="254">
        <v>2008</v>
      </c>
      <c r="F33" s="348">
        <v>65</v>
      </c>
      <c r="G33" s="361">
        <v>6</v>
      </c>
      <c r="H33" s="398" t="s">
        <v>32</v>
      </c>
      <c r="I33" s="19">
        <f>IF(TYPE(FIND("G",H33))=16,VLOOKUP(H33:H33,KT!A:C,3,FALSE),VLOOKUP(H33:H33,KT!H:J,3,FALSE))</f>
        <v>0.73</v>
      </c>
      <c r="J33" s="20">
        <v>4.2</v>
      </c>
      <c r="K33" s="332" t="s">
        <v>421</v>
      </c>
      <c r="L33" s="19">
        <f>IF(TYPE(FIND("G",K33))=16,VLOOKUP(K33:K33,KT!A:C,3,FALSE),VLOOKUP(K33:K33,KT!H:J,3,FALSE))</f>
        <v>0.73</v>
      </c>
      <c r="M33" s="20">
        <v>4.95</v>
      </c>
      <c r="N33" s="336" t="s">
        <v>48</v>
      </c>
      <c r="O33" s="19">
        <f>IF(TYPE(FIND("G",N33))=16,VLOOKUP(N33:N33,KT!A:C,3,FALSE),VLOOKUP(N33:N33,KT!H:J,3,FALSE))</f>
        <v>0</v>
      </c>
      <c r="P33" s="20"/>
      <c r="Q33" s="42">
        <f>I33*J33+L33*M33+O33*P33</f>
        <v>6.6795</v>
      </c>
      <c r="R33" s="187">
        <v>13</v>
      </c>
      <c r="S33" s="363">
        <f>G33+R33</f>
        <v>19</v>
      </c>
    </row>
    <row r="34" spans="1:19" ht="15.75" thickBot="1" x14ac:dyDescent="0.3">
      <c r="A34" s="6">
        <v>12</v>
      </c>
      <c r="B34" s="135" t="s">
        <v>370</v>
      </c>
      <c r="C34" s="136"/>
      <c r="D34" s="190"/>
      <c r="E34" s="254">
        <v>2008</v>
      </c>
      <c r="F34" s="348">
        <v>63</v>
      </c>
      <c r="G34" s="361">
        <v>9</v>
      </c>
      <c r="H34" s="398" t="s">
        <v>415</v>
      </c>
      <c r="I34" s="19">
        <f>IF(TYPE(FIND("G",H34))=16,VLOOKUP(H34:H34,KT!A:C,3,FALSE),VLOOKUP(H34:H34,KT!H:J,3,FALSE))</f>
        <v>0.41</v>
      </c>
      <c r="J34" s="20">
        <v>4.5</v>
      </c>
      <c r="K34" s="332" t="s">
        <v>35</v>
      </c>
      <c r="L34" s="19">
        <f>IF(TYPE(FIND("G",K34))=16,VLOOKUP(K34:K34,KT!A:C,3,FALSE),VLOOKUP(K34:K34,KT!H:J,3,FALSE))</f>
        <v>0.75</v>
      </c>
      <c r="M34" s="20">
        <v>3.3</v>
      </c>
      <c r="N34" s="332" t="s">
        <v>417</v>
      </c>
      <c r="O34" s="19">
        <f>IF(TYPE(FIND("G",N34))=16,VLOOKUP(N34:N34,KT!A:C,3,FALSE),VLOOKUP(N34:N34,KT!H:J,3,FALSE))</f>
        <v>0.4</v>
      </c>
      <c r="P34" s="20">
        <v>4.5</v>
      </c>
      <c r="Q34" s="42">
        <f>I34*J34+L34*M34+O34*P34</f>
        <v>6.1199999999999992</v>
      </c>
      <c r="R34" s="187">
        <v>14</v>
      </c>
      <c r="S34" s="363">
        <f>G34+R34</f>
        <v>23</v>
      </c>
    </row>
    <row r="35" spans="1:19" ht="15.75" thickBot="1" x14ac:dyDescent="0.3">
      <c r="A35" s="409">
        <v>13</v>
      </c>
      <c r="B35" s="410" t="s">
        <v>437</v>
      </c>
      <c r="C35" s="411"/>
      <c r="D35" s="412"/>
      <c r="E35" s="436">
        <v>2008</v>
      </c>
      <c r="F35" s="405">
        <v>48</v>
      </c>
      <c r="G35" s="427">
        <v>15</v>
      </c>
      <c r="H35" s="413">
        <v>3</v>
      </c>
      <c r="I35" s="19">
        <f>IF(TYPE(FIND("G",H35))=16,VLOOKUP(H35:H35,KT!A:C,3,FALSE),VLOOKUP(H35:H35,KT!H:J,3,FALSE))</f>
        <v>0.7</v>
      </c>
      <c r="J35" s="414">
        <v>3.8</v>
      </c>
      <c r="K35" s="332" t="s">
        <v>414</v>
      </c>
      <c r="L35" s="19">
        <f>IF(TYPE(FIND("G",K35))=16,VLOOKUP(K35:K35,KT!A:C,3,FALSE),VLOOKUP(K35:K35,KT!H:J,3,FALSE))</f>
        <v>0.56000000000000005</v>
      </c>
      <c r="M35" s="415">
        <v>5.25</v>
      </c>
      <c r="N35" s="332" t="s">
        <v>416</v>
      </c>
      <c r="O35" s="19">
        <f>IF(TYPE(FIND("G",N35))=16,VLOOKUP(N35:N35,KT!A:C,3,FALSE),VLOOKUP(N35:N35,KT!H:J,3,FALSE))</f>
        <v>0.41</v>
      </c>
      <c r="P35" s="414">
        <v>5.75</v>
      </c>
      <c r="Q35" s="42">
        <f>I35*J35+L35*M35+O35*P35</f>
        <v>7.9574999999999996</v>
      </c>
      <c r="R35" s="431">
        <v>11</v>
      </c>
      <c r="S35" s="363">
        <f>G35+R35</f>
        <v>26</v>
      </c>
    </row>
    <row r="36" spans="1:19" ht="15.75" thickBot="1" x14ac:dyDescent="0.3">
      <c r="A36" s="6">
        <v>14</v>
      </c>
      <c r="B36" s="135" t="s">
        <v>377</v>
      </c>
      <c r="C36" s="136"/>
      <c r="D36" s="190"/>
      <c r="E36" s="254">
        <v>2008</v>
      </c>
      <c r="F36" s="348">
        <v>50</v>
      </c>
      <c r="G36" s="361">
        <v>13</v>
      </c>
      <c r="H36" s="400">
        <v>3</v>
      </c>
      <c r="I36" s="19">
        <f>IF(TYPE(FIND("G",H36))=16,VLOOKUP(H36:H36,KT!A:C,3,FALSE),VLOOKUP(H36:H36,KT!H:J,3,FALSE))</f>
        <v>0.7</v>
      </c>
      <c r="J36" s="20">
        <v>3.6</v>
      </c>
      <c r="K36" s="332" t="s">
        <v>415</v>
      </c>
      <c r="L36" s="19">
        <f>IF(TYPE(FIND("G",K36))=16,VLOOKUP(K36:K36,KT!A:C,3,FALSE),VLOOKUP(K36:K36,KT!H:J,3,FALSE))</f>
        <v>0.41</v>
      </c>
      <c r="M36" s="20">
        <v>3.2</v>
      </c>
      <c r="N36" s="332" t="s">
        <v>417</v>
      </c>
      <c r="O36" s="19">
        <f>IF(TYPE(FIND("G",N36))=16,VLOOKUP(N36:N36,KT!A:C,3,FALSE),VLOOKUP(N36:N36,KT!H:J,3,FALSE))</f>
        <v>0.4</v>
      </c>
      <c r="P36" s="20">
        <v>3.8</v>
      </c>
      <c r="Q36" s="42">
        <f>I36*J36+L36*M36+O36*P36</f>
        <v>5.3520000000000003</v>
      </c>
      <c r="R36" s="187">
        <v>15</v>
      </c>
      <c r="S36" s="363">
        <f>G36+R36</f>
        <v>28</v>
      </c>
    </row>
    <row r="37" spans="1:19" ht="15.75" thickBot="1" x14ac:dyDescent="0.3">
      <c r="A37" s="6">
        <v>15</v>
      </c>
      <c r="B37" s="143" t="s">
        <v>378</v>
      </c>
      <c r="C37" s="144"/>
      <c r="D37" s="190"/>
      <c r="E37" s="254">
        <v>2008</v>
      </c>
      <c r="F37" s="348">
        <v>50</v>
      </c>
      <c r="G37" s="361">
        <v>13</v>
      </c>
      <c r="H37" s="398" t="s">
        <v>417</v>
      </c>
      <c r="I37" s="19">
        <f>IF(TYPE(FIND("G",H37))=16,VLOOKUP(H37:H37,KT!A:C,3,FALSE),VLOOKUP(H37:H37,KT!H:J,3,FALSE))</f>
        <v>0.4</v>
      </c>
      <c r="J37" s="20">
        <v>3.65</v>
      </c>
      <c r="K37" s="332" t="s">
        <v>209</v>
      </c>
      <c r="L37" s="19">
        <f>IF(TYPE(FIND("G",K37))=16,VLOOKUP(K37:K37,KT!A:C,3,FALSE),VLOOKUP(K37:K37,KT!H:J,3,FALSE))</f>
        <v>0.54</v>
      </c>
      <c r="M37" s="20">
        <v>3</v>
      </c>
      <c r="N37" s="332" t="s">
        <v>422</v>
      </c>
      <c r="O37" s="19">
        <f>IF(TYPE(FIND("G",N37))=16,VLOOKUP(N37:N37,KT!A:C,3,FALSE),VLOOKUP(N37:N37,KT!H:J,3,FALSE))</f>
        <v>0.5</v>
      </c>
      <c r="P37" s="20">
        <v>3.4</v>
      </c>
      <c r="Q37" s="42">
        <f>I37*J37+L37*M37+O37*P37</f>
        <v>4.78</v>
      </c>
      <c r="R37" s="187">
        <v>16</v>
      </c>
      <c r="S37" s="363">
        <f>G37+R37</f>
        <v>29</v>
      </c>
    </row>
    <row r="38" spans="1:19" ht="18" customHeight="1" thickBot="1" x14ac:dyDescent="0.3">
      <c r="A38" s="6">
        <v>16</v>
      </c>
      <c r="B38" s="286" t="s">
        <v>371</v>
      </c>
      <c r="C38" s="287"/>
      <c r="D38" s="192"/>
      <c r="E38" s="254">
        <v>2008</v>
      </c>
      <c r="F38" s="348">
        <v>46</v>
      </c>
      <c r="G38" s="361">
        <v>17</v>
      </c>
      <c r="H38" s="398" t="s">
        <v>32</v>
      </c>
      <c r="I38" s="19">
        <f>IF(TYPE(FIND("G",H38))=16,VLOOKUP(H38:H38,KT!A:C,3,FALSE),VLOOKUP(H38:H38,KT!H:J,3,FALSE))</f>
        <v>0.73</v>
      </c>
      <c r="J38" s="20">
        <v>4</v>
      </c>
      <c r="K38" s="335" t="s">
        <v>418</v>
      </c>
      <c r="L38" s="19">
        <f>IF(TYPE(FIND("G",K38))=16,VLOOKUP(K38:K38,KT!A:C,3,FALSE),VLOOKUP(K38:K38,KT!H:J,3,FALSE))</f>
        <v>0.53</v>
      </c>
      <c r="M38" s="20">
        <v>4.0999999999999996</v>
      </c>
      <c r="N38" s="332" t="s">
        <v>416</v>
      </c>
      <c r="O38" s="19">
        <f>IF(TYPE(FIND("G",N38))=16,VLOOKUP(N38:N38,KT!A:C,3,FALSE),VLOOKUP(N38:N38,KT!H:J,3,FALSE))</f>
        <v>0.41</v>
      </c>
      <c r="P38" s="20">
        <v>4.5</v>
      </c>
      <c r="Q38" s="42">
        <f>I38*J38+L38*M38+O38*P38</f>
        <v>6.9379999999999997</v>
      </c>
      <c r="R38" s="187">
        <v>12</v>
      </c>
      <c r="S38" s="363">
        <f>G38+R38</f>
        <v>29</v>
      </c>
    </row>
    <row r="39" spans="1:19" ht="15.75" thickBot="1" x14ac:dyDescent="0.3">
      <c r="A39" s="280">
        <v>17</v>
      </c>
      <c r="B39" s="284" t="s">
        <v>379</v>
      </c>
      <c r="C39" s="285"/>
      <c r="D39" s="416"/>
      <c r="E39" s="13">
        <v>2008</v>
      </c>
      <c r="F39" s="417">
        <v>47</v>
      </c>
      <c r="G39" s="428">
        <v>16</v>
      </c>
      <c r="H39" s="398" t="s">
        <v>416</v>
      </c>
      <c r="I39" s="19">
        <f>IF(TYPE(FIND("G",H39))=16,VLOOKUP(H39:H39,KT!A:C,3,FALSE),VLOOKUP(H39:H39,KT!H:J,3,FALSE))</f>
        <v>0.41</v>
      </c>
      <c r="J39" s="249">
        <v>3.4</v>
      </c>
      <c r="K39" s="332" t="s">
        <v>415</v>
      </c>
      <c r="L39" s="19">
        <f>IF(TYPE(FIND("G",K39))=16,VLOOKUP(K39:K39,KT!A:C,3,FALSE),VLOOKUP(K39:K39,KT!H:J,3,FALSE))</f>
        <v>0.41</v>
      </c>
      <c r="M39" s="20">
        <v>3.4</v>
      </c>
      <c r="N39" s="332" t="s">
        <v>417</v>
      </c>
      <c r="O39" s="19">
        <f>IF(TYPE(FIND("G",N39))=16,VLOOKUP(N39:N39,KT!A:C,3,FALSE),VLOOKUP(N39:N39,KT!H:J,3,FALSE))</f>
        <v>0.4</v>
      </c>
      <c r="P39" s="249">
        <v>3.4</v>
      </c>
      <c r="Q39" s="42">
        <f>I39*J39+L39*M39+O39*P39</f>
        <v>4.1479999999999997</v>
      </c>
      <c r="R39" s="189">
        <v>17</v>
      </c>
      <c r="S39" s="363">
        <f>G39+R39</f>
        <v>33</v>
      </c>
    </row>
    <row r="40" spans="1:19" ht="15.75" thickBot="1" x14ac:dyDescent="0.3">
      <c r="A40" s="290">
        <v>18</v>
      </c>
      <c r="B40" s="433" t="s">
        <v>392</v>
      </c>
      <c r="C40" s="434"/>
      <c r="D40" s="435"/>
      <c r="E40" s="205">
        <v>2008</v>
      </c>
      <c r="F40" s="418">
        <v>40</v>
      </c>
      <c r="G40" s="429">
        <v>18</v>
      </c>
      <c r="H40" s="419" t="s">
        <v>416</v>
      </c>
      <c r="I40" s="270">
        <f>IF(TYPE(FIND("G",H40))=16,VLOOKUP(H40:H40,KT!A:C,3,FALSE),VLOOKUP(H40:H40,KT!H:J,3,FALSE))</f>
        <v>0.41</v>
      </c>
      <c r="J40" s="207">
        <v>3.35</v>
      </c>
      <c r="K40" s="420" t="s">
        <v>417</v>
      </c>
      <c r="L40" s="270">
        <f>IF(TYPE(FIND("G",K40))=16,VLOOKUP(K40:K40,KT!A:C,3,FALSE),VLOOKUP(K40:K40,KT!H:J,3,FALSE))</f>
        <v>0.4</v>
      </c>
      <c r="M40" s="208">
        <v>3.25</v>
      </c>
      <c r="N40" s="420" t="s">
        <v>422</v>
      </c>
      <c r="O40" s="270">
        <f>IF(TYPE(FIND("G",N40))=16,VLOOKUP(N40:N40,KT!A:C,3,FALSE),VLOOKUP(N40:N40,KT!H:J,3,FALSE))</f>
        <v>0.5</v>
      </c>
      <c r="P40" s="207">
        <v>1.55</v>
      </c>
      <c r="Q40" s="294">
        <f>I40*J40+L40*M40+O40*P40</f>
        <v>3.4484999999999997</v>
      </c>
      <c r="R40" s="432">
        <v>18</v>
      </c>
      <c r="S40" s="365">
        <f>G40+R40</f>
        <v>36</v>
      </c>
    </row>
    <row r="42" spans="1:19" x14ac:dyDescent="0.25">
      <c r="I42" s="131"/>
    </row>
    <row r="43" spans="1:19" x14ac:dyDescent="0.25">
      <c r="A43" s="295"/>
      <c r="B43" s="295"/>
      <c r="C43" s="295"/>
      <c r="D43" s="295"/>
      <c r="E43" s="295"/>
    </row>
    <row r="44" spans="1:19" x14ac:dyDescent="0.25">
      <c r="A44" s="295"/>
      <c r="B44" s="296"/>
      <c r="C44" s="296"/>
      <c r="D44" s="296"/>
      <c r="E44" s="295"/>
    </row>
    <row r="45" spans="1:19" x14ac:dyDescent="0.25">
      <c r="A45" s="295"/>
      <c r="B45" s="297"/>
      <c r="C45" s="297"/>
      <c r="D45" s="297"/>
      <c r="E45" s="295"/>
    </row>
    <row r="46" spans="1:19" x14ac:dyDescent="0.25">
      <c r="A46" s="295"/>
      <c r="B46" s="282"/>
      <c r="C46" s="282"/>
      <c r="D46" s="282"/>
      <c r="E46" s="295"/>
    </row>
    <row r="47" spans="1:19" x14ac:dyDescent="0.25">
      <c r="A47" s="295"/>
      <c r="B47" s="282"/>
      <c r="C47" s="282"/>
      <c r="D47" s="297"/>
      <c r="E47" s="295"/>
    </row>
    <row r="48" spans="1:19" x14ac:dyDescent="0.25">
      <c r="A48" s="295"/>
      <c r="B48" s="298"/>
      <c r="C48" s="298"/>
      <c r="D48" s="297"/>
      <c r="E48" s="295"/>
    </row>
    <row r="49" spans="1:5" x14ac:dyDescent="0.25">
      <c r="A49" s="295"/>
      <c r="B49" s="282"/>
      <c r="C49" s="282"/>
      <c r="D49" s="299"/>
      <c r="E49" s="295"/>
    </row>
    <row r="50" spans="1:5" x14ac:dyDescent="0.25">
      <c r="A50" s="295"/>
      <c r="B50" s="297"/>
      <c r="C50" s="297"/>
      <c r="D50" s="297"/>
      <c r="E50" s="295"/>
    </row>
    <row r="51" spans="1:5" x14ac:dyDescent="0.25">
      <c r="A51" s="295"/>
      <c r="B51" s="282"/>
      <c r="C51" s="282"/>
      <c r="D51" s="297"/>
      <c r="E51" s="295"/>
    </row>
    <row r="52" spans="1:5" x14ac:dyDescent="0.25">
      <c r="A52" s="295"/>
      <c r="B52" s="299"/>
      <c r="C52" s="299"/>
      <c r="D52" s="296"/>
      <c r="E52" s="295"/>
    </row>
    <row r="53" spans="1:5" x14ac:dyDescent="0.25">
      <c r="A53" s="295"/>
      <c r="B53" s="282"/>
      <c r="C53" s="282"/>
      <c r="D53" s="297"/>
      <c r="E53" s="295"/>
    </row>
    <row r="54" spans="1:5" x14ac:dyDescent="0.25">
      <c r="A54" s="295"/>
      <c r="B54" s="282"/>
      <c r="C54" s="282"/>
      <c r="D54" s="282"/>
      <c r="E54" s="295"/>
    </row>
    <row r="55" spans="1:5" x14ac:dyDescent="0.25">
      <c r="A55" s="295"/>
      <c r="B55" s="282"/>
      <c r="C55" s="282"/>
      <c r="D55" s="282"/>
      <c r="E55" s="295"/>
    </row>
    <row r="56" spans="1:5" x14ac:dyDescent="0.25">
      <c r="A56" s="295"/>
      <c r="B56" s="282"/>
      <c r="C56" s="282"/>
      <c r="D56" s="299"/>
      <c r="E56" s="295"/>
    </row>
    <row r="57" spans="1:5" x14ac:dyDescent="0.25">
      <c r="A57" s="295"/>
      <c r="B57" s="282"/>
      <c r="C57" s="282"/>
      <c r="D57" s="297"/>
      <c r="E57" s="295"/>
    </row>
    <row r="58" spans="1:5" x14ac:dyDescent="0.25">
      <c r="A58" s="295"/>
      <c r="B58" s="296"/>
      <c r="C58" s="296"/>
      <c r="D58" s="297"/>
      <c r="E58" s="295"/>
    </row>
    <row r="59" spans="1:5" x14ac:dyDescent="0.25">
      <c r="A59" s="295"/>
      <c r="B59" s="282"/>
      <c r="C59" s="282"/>
      <c r="D59" s="299"/>
      <c r="E59" s="295"/>
    </row>
    <row r="60" spans="1:5" x14ac:dyDescent="0.25">
      <c r="A60" s="295"/>
      <c r="B60" s="282"/>
      <c r="C60" s="282"/>
      <c r="D60" s="299"/>
      <c r="E60" s="295"/>
    </row>
    <row r="61" spans="1:5" x14ac:dyDescent="0.25">
      <c r="A61" s="295"/>
      <c r="B61" s="282"/>
      <c r="C61" s="282"/>
      <c r="D61" s="299"/>
      <c r="E61" s="295"/>
    </row>
    <row r="62" spans="1:5" x14ac:dyDescent="0.25">
      <c r="A62" s="295"/>
      <c r="B62" s="295"/>
      <c r="C62" s="295"/>
      <c r="D62" s="295"/>
      <c r="E62" s="295"/>
    </row>
  </sheetData>
  <sortState ref="A23:S40">
    <sortCondition ref="S23:S40"/>
  </sortState>
  <mergeCells count="8">
    <mergeCell ref="B21:D21"/>
    <mergeCell ref="S5:S6"/>
    <mergeCell ref="B6:D6"/>
    <mergeCell ref="A1:R2"/>
    <mergeCell ref="A3:R3"/>
    <mergeCell ref="B5:D5"/>
    <mergeCell ref="F5:G5"/>
    <mergeCell ref="H5:R5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29"/>
  <sheetViews>
    <sheetView topLeftCell="A4" zoomScale="85" zoomScaleNormal="85" workbookViewId="0">
      <selection activeCell="W12" sqref="W12"/>
    </sheetView>
  </sheetViews>
  <sheetFormatPr defaultRowHeight="15" x14ac:dyDescent="0.25"/>
  <cols>
    <col min="1" max="1" width="7.42578125" customWidth="1"/>
    <col min="4" max="4" width="6.5703125" customWidth="1"/>
    <col min="5" max="5" width="8.5703125" customWidth="1"/>
    <col min="6" max="6" width="10.140625" customWidth="1"/>
    <col min="7" max="7" width="9.42578125" customWidth="1"/>
    <col min="8" max="9" width="5.42578125" customWidth="1"/>
    <col min="10" max="10" width="5.7109375" customWidth="1"/>
    <col min="11" max="12" width="5.42578125" customWidth="1"/>
    <col min="13" max="13" width="5.7109375" customWidth="1"/>
    <col min="14" max="15" width="5.42578125" customWidth="1"/>
    <col min="16" max="16" width="6.42578125" customWidth="1"/>
    <col min="17" max="17" width="7.7109375" customWidth="1"/>
    <col min="18" max="18" width="6.85546875" customWidth="1"/>
    <col min="19" max="27" width="6.140625" customWidth="1"/>
    <col min="28" max="28" width="6" customWidth="1"/>
    <col min="29" max="29" width="7" customWidth="1"/>
    <col min="30" max="30" width="6.5703125" customWidth="1"/>
    <col min="31" max="31" width="11" customWidth="1"/>
  </cols>
  <sheetData>
    <row r="1" spans="1:34" ht="15" customHeight="1" x14ac:dyDescent="0.25">
      <c r="A1" s="211" t="s">
        <v>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5"/>
      <c r="AF1" s="2"/>
      <c r="AG1" s="2"/>
      <c r="AH1" s="2"/>
    </row>
    <row r="2" spans="1:34" ht="47.25" customHeight="1" x14ac:dyDescent="0.25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5"/>
      <c r="AF2" s="2"/>
      <c r="AG2" s="2"/>
      <c r="AH2" s="2"/>
    </row>
    <row r="3" spans="1:34" ht="22.5" customHeight="1" x14ac:dyDescent="0.25">
      <c r="A3" s="212" t="s">
        <v>37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6"/>
      <c r="AF3" s="1"/>
      <c r="AG3" s="1"/>
      <c r="AH3" s="1"/>
    </row>
    <row r="4" spans="1:34" ht="23.25" customHeight="1" thickBot="1" x14ac:dyDescent="0.3">
      <c r="A4" s="7" t="s">
        <v>398</v>
      </c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1"/>
      <c r="AG4" s="1"/>
      <c r="AH4" s="1"/>
    </row>
    <row r="5" spans="1:34" ht="15.75" thickBot="1" x14ac:dyDescent="0.3">
      <c r="A5" s="24" t="s">
        <v>0</v>
      </c>
      <c r="B5" s="213" t="s">
        <v>1</v>
      </c>
      <c r="C5" s="214"/>
      <c r="D5" s="215"/>
      <c r="E5" s="24" t="s">
        <v>2</v>
      </c>
      <c r="F5" s="216" t="s">
        <v>26</v>
      </c>
      <c r="G5" s="217"/>
      <c r="H5" s="218" t="s">
        <v>20</v>
      </c>
      <c r="I5" s="213"/>
      <c r="J5" s="213"/>
      <c r="K5" s="213"/>
      <c r="L5" s="213"/>
      <c r="M5" s="213"/>
      <c r="N5" s="213"/>
      <c r="O5" s="213"/>
      <c r="P5" s="214"/>
      <c r="Q5" s="214"/>
      <c r="R5" s="215"/>
      <c r="S5" s="216" t="s">
        <v>31</v>
      </c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19" t="s">
        <v>8</v>
      </c>
    </row>
    <row r="6" spans="1:34" ht="15.75" thickBot="1" x14ac:dyDescent="0.3">
      <c r="A6" s="30"/>
      <c r="B6" s="221" t="s">
        <v>399</v>
      </c>
      <c r="C6" s="222"/>
      <c r="D6" s="223"/>
      <c r="E6" s="30"/>
      <c r="F6" s="31" t="s">
        <v>27</v>
      </c>
      <c r="G6" s="32" t="s">
        <v>3</v>
      </c>
      <c r="H6" s="31" t="s">
        <v>22</v>
      </c>
      <c r="I6" s="33" t="s">
        <v>23</v>
      </c>
      <c r="J6" s="41" t="s">
        <v>24</v>
      </c>
      <c r="K6" s="31" t="s">
        <v>25</v>
      </c>
      <c r="L6" s="33" t="s">
        <v>23</v>
      </c>
      <c r="M6" s="41" t="s">
        <v>24</v>
      </c>
      <c r="N6" s="31" t="s">
        <v>28</v>
      </c>
      <c r="O6" s="33" t="s">
        <v>23</v>
      </c>
      <c r="P6" s="41" t="s">
        <v>24</v>
      </c>
      <c r="Q6" s="33" t="s">
        <v>8</v>
      </c>
      <c r="R6" s="32" t="s">
        <v>3</v>
      </c>
      <c r="S6" s="31" t="s">
        <v>22</v>
      </c>
      <c r="T6" s="41" t="s">
        <v>23</v>
      </c>
      <c r="U6" s="33" t="s">
        <v>25</v>
      </c>
      <c r="V6" s="40" t="s">
        <v>23</v>
      </c>
      <c r="W6" s="31" t="s">
        <v>28</v>
      </c>
      <c r="X6" s="41" t="s">
        <v>23</v>
      </c>
      <c r="Y6" s="33" t="s">
        <v>29</v>
      </c>
      <c r="Z6" s="40" t="s">
        <v>23</v>
      </c>
      <c r="AA6" s="31" t="s">
        <v>30</v>
      </c>
      <c r="AB6" s="41" t="s">
        <v>23</v>
      </c>
      <c r="AC6" s="44" t="s">
        <v>8</v>
      </c>
      <c r="AD6" s="40" t="s">
        <v>3</v>
      </c>
      <c r="AE6" s="220"/>
    </row>
    <row r="7" spans="1:34" ht="15.75" thickBot="1" x14ac:dyDescent="0.3">
      <c r="A7" s="35">
        <v>1</v>
      </c>
      <c r="B7" s="132" t="s">
        <v>5</v>
      </c>
      <c r="C7" s="133"/>
      <c r="D7" s="134"/>
      <c r="E7" s="254">
        <v>2005</v>
      </c>
      <c r="F7" s="312">
        <v>66</v>
      </c>
      <c r="G7" s="459">
        <v>3</v>
      </c>
      <c r="H7" s="437" t="s">
        <v>36</v>
      </c>
      <c r="I7" s="42">
        <f>IF(TYPE(FIND("G",H7))=16,VLOOKUP(H7:H7,KT!A:C,2,FALSE),VLOOKUP(H7:H7,KT!H:J,2,FALSE))</f>
        <v>0.95</v>
      </c>
      <c r="J7" s="8">
        <v>5.55</v>
      </c>
      <c r="K7" s="438">
        <v>7</v>
      </c>
      <c r="L7" s="8">
        <f>IF(TYPE(FIND("G",K7))=16,VLOOKUP(K7:K7,KT!A:C,2,FALSE),VLOOKUP(K7:K7,KT!H:J,2,FALSE))</f>
        <v>1</v>
      </c>
      <c r="M7" s="34">
        <v>5.55</v>
      </c>
      <c r="N7" s="437" t="s">
        <v>418</v>
      </c>
      <c r="O7" s="8">
        <f>IF(TYPE(FIND("G",N7))=16,VLOOKUP(N7:N7,KT!A:C,2,FALSE),VLOOKUP(N7:N7,KT!H:J,2,FALSE))</f>
        <v>0.63</v>
      </c>
      <c r="P7" s="34">
        <v>7.5</v>
      </c>
      <c r="Q7" s="42">
        <f>I7*J7+L7*M7+O7*P7</f>
        <v>15.547499999999999</v>
      </c>
      <c r="R7" s="425">
        <v>1</v>
      </c>
      <c r="S7" s="397">
        <v>7</v>
      </c>
      <c r="T7" s="20">
        <f>IF(TYPE(FIND("G",S7))=16,VLOOKUP(S7:S7,KT!A:C,2,FALSE),VLOOKUP(S7:S7,KT!H:J,2,FALSE))</f>
        <v>1</v>
      </c>
      <c r="U7" s="439" t="s">
        <v>32</v>
      </c>
      <c r="V7" s="22">
        <f>IF(TYPE(FIND("G",U7))=16,VLOOKUP(U7:U7,KT!A:C,2,FALSE),VLOOKUP(U7:U7,KT!H:J,2,FALSE))</f>
        <v>0.83</v>
      </c>
      <c r="W7" s="439" t="s">
        <v>429</v>
      </c>
      <c r="X7" s="20">
        <f>IF(TYPE(FIND("G",W7))=16,VLOOKUP(W7:W7,KT!A:C,2,FALSE),VLOOKUP(W7:W7,KT!H:J,2,FALSE))</f>
        <v>0.71</v>
      </c>
      <c r="Y7" s="439" t="s">
        <v>418</v>
      </c>
      <c r="Z7" s="22">
        <f>IF(TYPE(FIND("G",Y7))=16,VLOOKUP(Y7:Y7,KT!A:C,2,FALSE),VLOOKUP(Y7:Y7,KT!H:J,2,FALSE))</f>
        <v>0.63</v>
      </c>
      <c r="AA7" s="439" t="s">
        <v>35</v>
      </c>
      <c r="AB7" s="20">
        <f>IF(TYPE(FIND("G",AA7))=16,VLOOKUP(AA7:AA7,KT!A:C,2,FALSE),VLOOKUP(AA7:AA7,KT!H:J,2,FALSE))</f>
        <v>0.85</v>
      </c>
      <c r="AC7" s="8">
        <f>T7+V7+X7+Z7+AB7</f>
        <v>4.0199999999999996</v>
      </c>
      <c r="AD7" s="185">
        <v>1</v>
      </c>
      <c r="AE7" s="363">
        <f>G7+R7+AD7</f>
        <v>5</v>
      </c>
    </row>
    <row r="8" spans="1:34" ht="15.75" thickBot="1" x14ac:dyDescent="0.3">
      <c r="A8" s="35">
        <v>2</v>
      </c>
      <c r="B8" s="440" t="s">
        <v>11</v>
      </c>
      <c r="C8" s="441"/>
      <c r="D8" s="159"/>
      <c r="E8" s="254">
        <v>2006</v>
      </c>
      <c r="F8" s="312">
        <v>65</v>
      </c>
      <c r="G8" s="460">
        <v>4</v>
      </c>
      <c r="H8" s="442" t="s">
        <v>32</v>
      </c>
      <c r="I8" s="42">
        <f>IF(TYPE(FIND("G",H8))=16,VLOOKUP(H8:H8,KT!A:C,2,FALSE),VLOOKUP(H8:H8,KT!H:J,2,FALSE))</f>
        <v>0.83</v>
      </c>
      <c r="J8" s="8">
        <v>4.6500000000000004</v>
      </c>
      <c r="K8" s="443">
        <v>7</v>
      </c>
      <c r="L8" s="8">
        <f>IF(TYPE(FIND("G",K8))=16,VLOOKUP(K8:K8,KT!A:C,2,FALSE),VLOOKUP(K8:K8,KT!H:J,2,FALSE))</f>
        <v>1</v>
      </c>
      <c r="M8" s="34">
        <v>3.6</v>
      </c>
      <c r="N8" s="442" t="s">
        <v>418</v>
      </c>
      <c r="O8" s="8">
        <f>IF(TYPE(FIND("G",N8))=16,VLOOKUP(N8:N8,KT!A:C,2,FALSE),VLOOKUP(N8:N8,KT!H:J,2,FALSE))</f>
        <v>0.63</v>
      </c>
      <c r="P8" s="34">
        <v>5.7</v>
      </c>
      <c r="Q8" s="42">
        <f>I8*J8+L8*M8+O8*P8</f>
        <v>11.0505</v>
      </c>
      <c r="R8" s="185">
        <v>4</v>
      </c>
      <c r="S8" s="375" t="s">
        <v>429</v>
      </c>
      <c r="T8" s="20">
        <f>IF(TYPE(FIND("G",S8))=16,VLOOKUP(S8:S8,KT!A:C,2,FALSE),VLOOKUP(S8:S8,KT!H:J,2,FALSE))</f>
        <v>0.71</v>
      </c>
      <c r="U8" s="375" t="s">
        <v>431</v>
      </c>
      <c r="V8" s="22">
        <f>IF(TYPE(FIND("G",U8))=16,VLOOKUP(U8:U8,KT!A:C,2,FALSE),VLOOKUP(U8:U8,KT!H:J,2,FALSE))</f>
        <v>0.63</v>
      </c>
      <c r="W8" s="375" t="s">
        <v>432</v>
      </c>
      <c r="X8" s="20">
        <f>IF(TYPE(FIND("G",W8))=16,VLOOKUP(W8:W8,KT!A:C,2,FALSE),VLOOKUP(W8:W8,KT!H:J,2,FALSE))</f>
        <v>0.74</v>
      </c>
      <c r="Y8" s="397">
        <v>7</v>
      </c>
      <c r="Z8" s="22">
        <f>IF(TYPE(FIND("G",Y8))=16,VLOOKUP(Y8:Y8,KT!A:C,2,FALSE),VLOOKUP(Y8:Y8,KT!H:J,2,FALSE))</f>
        <v>1</v>
      </c>
      <c r="AA8" s="375" t="s">
        <v>32</v>
      </c>
      <c r="AB8" s="20">
        <f>IF(TYPE(FIND("G",AA8))=16,VLOOKUP(AA8:AA8,KT!A:C,2,FALSE),VLOOKUP(AA8:AA8,KT!H:J,2,FALSE))</f>
        <v>0.83</v>
      </c>
      <c r="AC8" s="8">
        <f>T8+V8+X8+Z8+AB8</f>
        <v>3.91</v>
      </c>
      <c r="AD8" s="466">
        <v>2</v>
      </c>
      <c r="AE8" s="363">
        <f>G8+R8+AD8</f>
        <v>10</v>
      </c>
    </row>
    <row r="9" spans="1:34" ht="15.75" thickBot="1" x14ac:dyDescent="0.3">
      <c r="A9" s="35">
        <v>3</v>
      </c>
      <c r="B9" s="135" t="s">
        <v>344</v>
      </c>
      <c r="C9" s="136"/>
      <c r="D9" s="140"/>
      <c r="E9" s="254">
        <v>2006</v>
      </c>
      <c r="F9" s="312">
        <v>63</v>
      </c>
      <c r="G9" s="460">
        <v>5</v>
      </c>
      <c r="H9" s="442" t="s">
        <v>32</v>
      </c>
      <c r="I9" s="42">
        <f>IF(TYPE(FIND("G",H9))=16,VLOOKUP(H9:H9,KT!A:C,2,FALSE),VLOOKUP(H9:H9,KT!H:J,2,FALSE))</f>
        <v>0.83</v>
      </c>
      <c r="J9" s="8">
        <v>6.2</v>
      </c>
      <c r="K9" s="201" t="s">
        <v>418</v>
      </c>
      <c r="L9" s="8">
        <f>IF(TYPE(FIND("G",K9))=16,VLOOKUP(K9:K9,KT!A:C,2,FALSE),VLOOKUP(K9:K9,KT!H:J,2,FALSE))</f>
        <v>0.63</v>
      </c>
      <c r="M9" s="34">
        <v>4.5</v>
      </c>
      <c r="N9" s="442" t="s">
        <v>219</v>
      </c>
      <c r="O9" s="8">
        <f>IF(TYPE(FIND("G",N9))=16,VLOOKUP(N9:N9,KT!A:C,2,FALSE),VLOOKUP(N9:N9,KT!H:J,2,FALSE))</f>
        <v>0.9</v>
      </c>
      <c r="P9" s="34">
        <v>5.7</v>
      </c>
      <c r="Q9" s="42">
        <f>I9*J9+L9*M9+O9*P9</f>
        <v>13.111000000000001</v>
      </c>
      <c r="R9" s="209">
        <v>2</v>
      </c>
      <c r="S9" s="375" t="s">
        <v>417</v>
      </c>
      <c r="T9" s="20">
        <f>IF(TYPE(FIND("G",S9))=16,VLOOKUP(S9:S9,KT!A:C,2,FALSE),VLOOKUP(S9:S9,KT!H:J,2,FALSE))</f>
        <v>0.5</v>
      </c>
      <c r="U9" s="375" t="s">
        <v>430</v>
      </c>
      <c r="V9" s="22">
        <f>IF(TYPE(FIND("G",U9))=16,VLOOKUP(U9:U9,KT!A:C,2,FALSE),VLOOKUP(U9:U9,KT!H:J,2,FALSE))</f>
        <v>0.48</v>
      </c>
      <c r="W9" s="375" t="s">
        <v>422</v>
      </c>
      <c r="X9" s="20">
        <f>IF(TYPE(FIND("G",W9))=16,VLOOKUP(W9:W9,KT!A:C,2,FALSE),VLOOKUP(W9:W9,KT!H:J,2,FALSE))</f>
        <v>0.6</v>
      </c>
      <c r="Y9" s="375" t="s">
        <v>219</v>
      </c>
      <c r="Z9" s="22">
        <f>IF(TYPE(FIND("G",Y9))=16,VLOOKUP(Y9:Y9,KT!A:C,2,FALSE),VLOOKUP(Y9:Y9,KT!H:J,2,FALSE))</f>
        <v>0.9</v>
      </c>
      <c r="AA9" s="375" t="s">
        <v>32</v>
      </c>
      <c r="AB9" s="20">
        <f>IF(TYPE(FIND("G",AA9))=16,VLOOKUP(AA9:AA9,KT!A:C,2,FALSE),VLOOKUP(AA9:AA9,KT!H:J,2,FALSE))</f>
        <v>0.83</v>
      </c>
      <c r="AC9" s="8">
        <f>T9+V9+X9+Z9+AB9</f>
        <v>3.31</v>
      </c>
      <c r="AD9" s="185">
        <v>4</v>
      </c>
      <c r="AE9" s="363">
        <f>G9+R9+AD9</f>
        <v>11</v>
      </c>
    </row>
    <row r="10" spans="1:34" ht="15.75" thickBot="1" x14ac:dyDescent="0.3">
      <c r="A10" s="35">
        <v>4</v>
      </c>
      <c r="B10" s="135" t="s">
        <v>345</v>
      </c>
      <c r="C10" s="136"/>
      <c r="D10" s="140"/>
      <c r="E10" s="254">
        <v>2006</v>
      </c>
      <c r="F10" s="312">
        <v>69</v>
      </c>
      <c r="G10" s="309">
        <v>2</v>
      </c>
      <c r="H10" s="442" t="s">
        <v>36</v>
      </c>
      <c r="I10" s="42">
        <f>IF(TYPE(FIND("G",H10))=16,VLOOKUP(H10:H10,KT!A:C,2,FALSE),VLOOKUP(H10:H10,KT!H:J,2,FALSE))</f>
        <v>0.95</v>
      </c>
      <c r="J10" s="8">
        <v>3.6</v>
      </c>
      <c r="K10" s="201" t="s">
        <v>419</v>
      </c>
      <c r="L10" s="8">
        <f>IF(TYPE(FIND("G",K10))=16,VLOOKUP(K10:K10,KT!A:C,2,FALSE),VLOOKUP(K10:K10,KT!H:J,2,FALSE))</f>
        <v>0.79</v>
      </c>
      <c r="M10" s="34">
        <v>4.95</v>
      </c>
      <c r="N10" s="442" t="s">
        <v>219</v>
      </c>
      <c r="O10" s="8">
        <f>IF(TYPE(FIND("G",N10))=16,VLOOKUP(N10:N10,KT!A:C,2,FALSE),VLOOKUP(N10:N10,KT!H:J,2,FALSE))</f>
        <v>0.9</v>
      </c>
      <c r="P10" s="34">
        <v>3.6</v>
      </c>
      <c r="Q10" s="42">
        <f>I10*J10+L10*M10+O10*P10</f>
        <v>10.570500000000001</v>
      </c>
      <c r="R10" s="185">
        <v>5</v>
      </c>
      <c r="S10" s="396" t="s">
        <v>431</v>
      </c>
      <c r="T10" s="20">
        <f>IF(TYPE(FIND("G",S10))=16,VLOOKUP(S10:S10,KT!A:C,2,FALSE),VLOOKUP(S10:S10,KT!H:J,2,FALSE))</f>
        <v>0.63</v>
      </c>
      <c r="U10" s="439" t="s">
        <v>418</v>
      </c>
      <c r="V10" s="22">
        <f>IF(TYPE(FIND("G",U10))=16,VLOOKUP(U10:U10,KT!A:C,2,FALSE),VLOOKUP(U10:U10,KT!H:J,2,FALSE))</f>
        <v>0.63</v>
      </c>
      <c r="W10" s="375" t="s">
        <v>422</v>
      </c>
      <c r="X10" s="20">
        <f>IF(TYPE(FIND("G",W10))=16,VLOOKUP(W10:W10,KT!A:C,2,FALSE),VLOOKUP(W10:W10,KT!H:J,2,FALSE))</f>
        <v>0.6</v>
      </c>
      <c r="Y10" s="375" t="s">
        <v>32</v>
      </c>
      <c r="Z10" s="22">
        <f>IF(TYPE(FIND("G",Y10))=16,VLOOKUP(Y10:Y10,KT!A:C,2,FALSE),VLOOKUP(Y10:Y10,KT!H:J,2,FALSE))</f>
        <v>0.83</v>
      </c>
      <c r="AA10" s="397" t="s">
        <v>48</v>
      </c>
      <c r="AB10" s="20">
        <f>IF(TYPE(FIND("G",AA10))=16,VLOOKUP(AA10:AA10,KT!A:C,2,FALSE),VLOOKUP(AA10:AA10,KT!H:J,2,FALSE))</f>
        <v>0</v>
      </c>
      <c r="AC10" s="8">
        <f>T10+V10+X10+Z10+AB10</f>
        <v>2.69</v>
      </c>
      <c r="AD10" s="466">
        <v>8</v>
      </c>
      <c r="AE10" s="363">
        <f>G10+R10+AD10</f>
        <v>15</v>
      </c>
    </row>
    <row r="11" spans="1:34" ht="15.75" thickBot="1" x14ac:dyDescent="0.3">
      <c r="A11" s="35">
        <v>5</v>
      </c>
      <c r="B11" s="135" t="s">
        <v>346</v>
      </c>
      <c r="C11" s="136"/>
      <c r="D11" s="140"/>
      <c r="E11" s="254">
        <v>2006</v>
      </c>
      <c r="F11" s="312">
        <v>60</v>
      </c>
      <c r="G11" s="460">
        <v>6</v>
      </c>
      <c r="H11" s="442" t="s">
        <v>416</v>
      </c>
      <c r="I11" s="42">
        <f>IF(TYPE(FIND("G",H11))=16,VLOOKUP(H11:H11,KT!A:C,2,FALSE),VLOOKUP(H11:H11,KT!H:J,2,FALSE))</f>
        <v>0.51</v>
      </c>
      <c r="J11" s="8">
        <v>5.8</v>
      </c>
      <c r="K11" s="201" t="s">
        <v>422</v>
      </c>
      <c r="L11" s="8">
        <f>IF(TYPE(FIND("G",K11))=16,VLOOKUP(K11:K11,KT!A:C,2,FALSE),VLOOKUP(K11:K11,KT!H:J,2,FALSE))</f>
        <v>0.6</v>
      </c>
      <c r="M11" s="34">
        <v>5</v>
      </c>
      <c r="N11" s="444">
        <v>3</v>
      </c>
      <c r="O11" s="8">
        <f>IF(TYPE(FIND("G",N11))=16,VLOOKUP(N11:N11,KT!A:C,2,FALSE),VLOOKUP(N11:N11,KT!H:J,2,FALSE))</f>
        <v>0.79999999999999993</v>
      </c>
      <c r="P11" s="34">
        <v>5.0999999999999996</v>
      </c>
      <c r="Q11" s="42">
        <f>I11*J11+L11*M11+O11*P11</f>
        <v>10.038</v>
      </c>
      <c r="R11" s="209">
        <v>7</v>
      </c>
      <c r="S11" s="375" t="s">
        <v>422</v>
      </c>
      <c r="T11" s="20">
        <f>IF(TYPE(FIND("G",S11))=16,VLOOKUP(S11:S11,KT!A:C,2,FALSE),VLOOKUP(S11:S11,KT!H:J,2,FALSE))</f>
        <v>0.6</v>
      </c>
      <c r="U11" s="375" t="s">
        <v>417</v>
      </c>
      <c r="V11" s="22">
        <f>IF(TYPE(FIND("G",U11))=16,VLOOKUP(U11:U11,KT!A:C,2,FALSE),VLOOKUP(U11:U11,KT!H:J,2,FALSE))</f>
        <v>0.5</v>
      </c>
      <c r="W11" s="397">
        <v>3</v>
      </c>
      <c r="X11" s="20">
        <f>IF(TYPE(FIND("G",W11))=16,VLOOKUP(W11:W11,KT!A:C,2,FALSE),VLOOKUP(W11:W11,KT!H:J,2,FALSE))</f>
        <v>0.79999999999999993</v>
      </c>
      <c r="Y11" s="397">
        <v>3</v>
      </c>
      <c r="Z11" s="22">
        <f>IF(TYPE(FIND("G",Y11))=16,VLOOKUP(Y11:Y11,KT!A:C,2,FALSE),VLOOKUP(Y11:Y11,KT!H:J,2,FALSE))</f>
        <v>0.79999999999999993</v>
      </c>
      <c r="AA11" s="375" t="s">
        <v>209</v>
      </c>
      <c r="AB11" s="20">
        <f>IF(TYPE(FIND("G",AA11))=16,VLOOKUP(AA11:AA11,KT!A:C,2,FALSE),VLOOKUP(AA11:AA11,KT!H:J,2,FALSE))</f>
        <v>0.64</v>
      </c>
      <c r="AC11" s="8">
        <f>T11+V11+X11+Z11+AB11</f>
        <v>3.34</v>
      </c>
      <c r="AD11" s="185">
        <v>3</v>
      </c>
      <c r="AE11" s="363">
        <f>G11+R11+AD11</f>
        <v>16</v>
      </c>
    </row>
    <row r="12" spans="1:34" ht="15.75" thickBot="1" x14ac:dyDescent="0.3">
      <c r="A12" s="9">
        <v>6</v>
      </c>
      <c r="B12" s="135" t="s">
        <v>347</v>
      </c>
      <c r="C12" s="136"/>
      <c r="D12" s="137"/>
      <c r="E12" s="254">
        <v>2005</v>
      </c>
      <c r="F12" s="445">
        <v>72</v>
      </c>
      <c r="G12" s="461">
        <v>1</v>
      </c>
      <c r="H12" s="442" t="s">
        <v>416</v>
      </c>
      <c r="I12" s="42">
        <f>IF(TYPE(FIND("G",H12))=16,VLOOKUP(H12:H12,KT!A:C,2,FALSE),VLOOKUP(H12:H12,KT!H:J,2,FALSE))</f>
        <v>0.51</v>
      </c>
      <c r="J12" s="8">
        <v>5.5</v>
      </c>
      <c r="K12" s="201" t="s">
        <v>422</v>
      </c>
      <c r="L12" s="8">
        <f>IF(TYPE(FIND("G",K12))=16,VLOOKUP(K12:K12,KT!A:C,2,FALSE),VLOOKUP(K12:K12,KT!H:J,2,FALSE))</f>
        <v>0.6</v>
      </c>
      <c r="M12" s="34">
        <v>5.25</v>
      </c>
      <c r="N12" s="444">
        <v>3</v>
      </c>
      <c r="O12" s="8">
        <f>IF(TYPE(FIND("G",N12))=16,VLOOKUP(N12:N12,KT!A:C,2,FALSE),VLOOKUP(N12:N12,KT!H:J,2,FALSE))</f>
        <v>0.79999999999999993</v>
      </c>
      <c r="P12" s="34">
        <v>5.25</v>
      </c>
      <c r="Q12" s="42">
        <f>I12*J12+L12*M12+O12*P12</f>
        <v>10.154999999999999</v>
      </c>
      <c r="R12" s="185">
        <v>6</v>
      </c>
      <c r="S12" s="396" t="s">
        <v>32</v>
      </c>
      <c r="T12" s="20">
        <f>IF(TYPE(FIND("G",S12))=16,VLOOKUP(S12:S12,KT!A:C,2,FALSE),VLOOKUP(S12:S12,KT!H:J,2,FALSE))</f>
        <v>0.83</v>
      </c>
      <c r="U12" s="375" t="s">
        <v>48</v>
      </c>
      <c r="V12" s="22">
        <f>IF(TYPE(FIND("G",U12))=16,VLOOKUP(U12:U12,KT!A:C,2,FALSE),VLOOKUP(U12:U12,KT!H:J,2,FALSE))</f>
        <v>0</v>
      </c>
      <c r="W12" s="375" t="s">
        <v>414</v>
      </c>
      <c r="X12" s="20">
        <f>IF(TYPE(FIND("G",W12))=16,VLOOKUP(W12:W12,KT!A:C,2,FALSE),VLOOKUP(W12:W12,KT!H:J,2,FALSE))</f>
        <v>0.66</v>
      </c>
      <c r="Y12" s="375" t="s">
        <v>48</v>
      </c>
      <c r="Z12" s="22">
        <f>IF(TYPE(FIND("G",Y12))=16,VLOOKUP(Y12:Y12,KT!A:C,2,FALSE),VLOOKUP(Y12:Y12,KT!H:J,2,FALSE))</f>
        <v>0</v>
      </c>
      <c r="AA12" s="375" t="s">
        <v>417</v>
      </c>
      <c r="AB12" s="20">
        <f>IF(TYPE(FIND("G",AA12))=16,VLOOKUP(AA12:AA12,KT!A:C,2,FALSE),VLOOKUP(AA12:AA12,KT!H:J,2,FALSE))</f>
        <v>0.5</v>
      </c>
      <c r="AC12" s="8">
        <f>T12+V12+X12+Z12+AB12</f>
        <v>1.99</v>
      </c>
      <c r="AD12" s="466">
        <v>10</v>
      </c>
      <c r="AE12" s="363">
        <f>G12+R12+AD12</f>
        <v>17</v>
      </c>
    </row>
    <row r="13" spans="1:34" ht="15.75" thickBot="1" x14ac:dyDescent="0.3">
      <c r="A13" s="9">
        <v>7</v>
      </c>
      <c r="B13" s="135" t="s">
        <v>343</v>
      </c>
      <c r="C13" s="136"/>
      <c r="D13" s="137"/>
      <c r="E13" s="254">
        <v>2005</v>
      </c>
      <c r="F13" s="445">
        <v>53</v>
      </c>
      <c r="G13" s="461">
        <v>8</v>
      </c>
      <c r="H13" s="442" t="s">
        <v>32</v>
      </c>
      <c r="I13" s="42">
        <f>IF(TYPE(FIND("G",H13))=16,VLOOKUP(H13:H13,KT!A:C,2,FALSE),VLOOKUP(H13:H13,KT!H:J,2,FALSE))</f>
        <v>0.83</v>
      </c>
      <c r="J13" s="8">
        <v>6.2</v>
      </c>
      <c r="K13" s="201" t="s">
        <v>219</v>
      </c>
      <c r="L13" s="8">
        <f>IF(TYPE(FIND("G",K13))=16,VLOOKUP(K13:K13,KT!A:C,2,FALSE),VLOOKUP(K13:K13,KT!H:J,2,FALSE))</f>
        <v>0.9</v>
      </c>
      <c r="M13" s="34">
        <v>4.3499999999999996</v>
      </c>
      <c r="N13" s="446" t="s">
        <v>426</v>
      </c>
      <c r="O13" s="8">
        <f>IF(TYPE(FIND("G",N13))=16,VLOOKUP(N13:N13,KT!A:C,2,FALSE),VLOOKUP(N13:N13,KT!H:J,2,FALSE))</f>
        <v>0.66</v>
      </c>
      <c r="P13" s="34">
        <v>5.0999999999999996</v>
      </c>
      <c r="Q13" s="42">
        <f>I13*J13+L13*M13+O13*P13</f>
        <v>12.427</v>
      </c>
      <c r="R13" s="209">
        <v>3</v>
      </c>
      <c r="S13" s="375" t="s">
        <v>429</v>
      </c>
      <c r="T13" s="20">
        <f>IF(TYPE(FIND("G",S13))=16,VLOOKUP(S13:S13,KT!A:C,2,FALSE),VLOOKUP(S13:S13,KT!H:J,2,FALSE))</f>
        <v>0.71</v>
      </c>
      <c r="U13" s="375" t="s">
        <v>414</v>
      </c>
      <c r="V13" s="22">
        <f>IF(TYPE(FIND("G",U13))=16,VLOOKUP(U13:U13,KT!A:C,2,FALSE),VLOOKUP(U13:U13,KT!H:J,2,FALSE))</f>
        <v>0.66</v>
      </c>
      <c r="W13" s="375" t="s">
        <v>32</v>
      </c>
      <c r="X13" s="20">
        <f>IF(TYPE(FIND("G",W13))=16,VLOOKUP(W13:W13,KT!A:C,2,FALSE),VLOOKUP(W13:W13,KT!H:J,2,FALSE))</f>
        <v>0.83</v>
      </c>
      <c r="Y13" s="375" t="s">
        <v>417</v>
      </c>
      <c r="Z13" s="22">
        <f>IF(TYPE(FIND("G",Y13))=16,VLOOKUP(Y13:Y13,KT!A:C,2,FALSE),VLOOKUP(Y13:Y13,KT!H:J,2,FALSE))</f>
        <v>0.5</v>
      </c>
      <c r="AA13" s="375" t="s">
        <v>48</v>
      </c>
      <c r="AB13" s="20">
        <f>IF(TYPE(FIND("G",AA13))=16,VLOOKUP(AA13:AA13,KT!A:C,2,FALSE),VLOOKUP(AA13:AA13,KT!H:J,2,FALSE))</f>
        <v>0</v>
      </c>
      <c r="AC13" s="8">
        <f>T13+V13+X13+Z13+AB13</f>
        <v>2.7</v>
      </c>
      <c r="AD13" s="185">
        <v>7</v>
      </c>
      <c r="AE13" s="363">
        <f>G13+R13+AD13</f>
        <v>18</v>
      </c>
    </row>
    <row r="14" spans="1:34" ht="15.75" thickBot="1" x14ac:dyDescent="0.3">
      <c r="A14" s="9">
        <v>8</v>
      </c>
      <c r="B14" s="332" t="s">
        <v>427</v>
      </c>
      <c r="C14" s="447"/>
      <c r="D14" s="448"/>
      <c r="E14" s="254">
        <v>2005</v>
      </c>
      <c r="F14" s="445">
        <v>57</v>
      </c>
      <c r="G14" s="310">
        <v>7</v>
      </c>
      <c r="H14" s="442" t="s">
        <v>416</v>
      </c>
      <c r="I14" s="42">
        <f>IF(TYPE(FIND("G",H14))=16,VLOOKUP(H14:H14,KT!A:C,2,FALSE),VLOOKUP(H14:H14,KT!H:J,2,FALSE))</f>
        <v>0.51</v>
      </c>
      <c r="J14" s="8">
        <v>4.0999999999999996</v>
      </c>
      <c r="K14" s="201" t="s">
        <v>418</v>
      </c>
      <c r="L14" s="8">
        <f>IF(TYPE(FIND("G",K14))=16,VLOOKUP(K14:K14,KT!A:C,2,FALSE),VLOOKUP(K14:K14,KT!H:J,2,FALSE))</f>
        <v>0.63</v>
      </c>
      <c r="M14" s="42">
        <v>4.25</v>
      </c>
      <c r="N14" s="449" t="s">
        <v>417</v>
      </c>
      <c r="O14" s="8">
        <f>IF(TYPE(FIND("G",N14))=16,VLOOKUP(N14:N14,KT!A:C,2,FALSE),VLOOKUP(N14:N14,KT!H:J,2,FALSE))</f>
        <v>0.5</v>
      </c>
      <c r="P14" s="34">
        <v>3.45</v>
      </c>
      <c r="Q14" s="42">
        <f>I14*J14+L14*M14+O14*P14</f>
        <v>6.4934999999999992</v>
      </c>
      <c r="R14" s="185">
        <v>8</v>
      </c>
      <c r="S14" s="450">
        <v>3</v>
      </c>
      <c r="T14" s="20">
        <f>IF(TYPE(FIND("G",S14))=16,VLOOKUP(S14:S14,KT!A:C,2,FALSE),VLOOKUP(S14:S14,KT!H:J,2,FALSE))</f>
        <v>0.79999999999999993</v>
      </c>
      <c r="U14" s="439" t="s">
        <v>48</v>
      </c>
      <c r="V14" s="22">
        <f>IF(TYPE(FIND("G",U14))=16,VLOOKUP(U14:U14,KT!A:C,2,FALSE),VLOOKUP(U14:U14,KT!H:J,2,FALSE))</f>
        <v>0</v>
      </c>
      <c r="W14" s="439" t="s">
        <v>417</v>
      </c>
      <c r="X14" s="20">
        <f>IF(TYPE(FIND("G",W14))=16,VLOOKUP(W14:W14,KT!A:C,2,FALSE),VLOOKUP(W14:W14,KT!H:J,2,FALSE))</f>
        <v>0.5</v>
      </c>
      <c r="Y14" s="439" t="s">
        <v>417</v>
      </c>
      <c r="Z14" s="22">
        <f>IF(TYPE(FIND("G",Y14))=16,VLOOKUP(Y14:Y14,KT!A:C,2,FALSE),VLOOKUP(Y14:Y14,KT!H:J,2,FALSE))</f>
        <v>0.5</v>
      </c>
      <c r="AA14" s="439" t="s">
        <v>422</v>
      </c>
      <c r="AB14" s="20">
        <f>IF(TYPE(FIND("G",AA14))=16,VLOOKUP(AA14:AA14,KT!A:C,2,FALSE),VLOOKUP(AA14:AA14,KT!H:J,2,FALSE))</f>
        <v>0.6</v>
      </c>
      <c r="AC14" s="8">
        <f>T14+V14+X14+Z14+AB14</f>
        <v>2.4</v>
      </c>
      <c r="AD14" s="466">
        <v>9</v>
      </c>
      <c r="AE14" s="363">
        <f>G14+R14+AD14</f>
        <v>24</v>
      </c>
    </row>
    <row r="15" spans="1:34" ht="15.75" thickBot="1" x14ac:dyDescent="0.3">
      <c r="A15" s="23">
        <v>9</v>
      </c>
      <c r="B15" s="147" t="s">
        <v>349</v>
      </c>
      <c r="C15" s="152"/>
      <c r="D15" s="153"/>
      <c r="E15" s="254">
        <v>2006</v>
      </c>
      <c r="F15" s="451">
        <v>42</v>
      </c>
      <c r="G15" s="311">
        <v>9</v>
      </c>
      <c r="H15" s="442" t="s">
        <v>416</v>
      </c>
      <c r="I15" s="42">
        <f>IF(TYPE(FIND("G",H15))=16,VLOOKUP(H15:H15,KT!A:C,2,FALSE),VLOOKUP(H15:H15,KT!H:J,2,FALSE))</f>
        <v>0.51</v>
      </c>
      <c r="J15" s="8">
        <v>4.3</v>
      </c>
      <c r="K15" s="201" t="s">
        <v>417</v>
      </c>
      <c r="L15" s="8">
        <f>IF(TYPE(FIND("G",K15))=16,VLOOKUP(K15:K15,KT!A:C,2,FALSE),VLOOKUP(K15:K15,KT!H:J,2,FALSE))</f>
        <v>0.5</v>
      </c>
      <c r="M15" s="34">
        <v>3.9</v>
      </c>
      <c r="N15" s="452" t="s">
        <v>422</v>
      </c>
      <c r="O15" s="8">
        <f>IF(TYPE(FIND("G",N15))=16,VLOOKUP(N15:N15,KT!A:C,2,FALSE),VLOOKUP(N15:N15,KT!H:J,2,FALSE))</f>
        <v>0.6</v>
      </c>
      <c r="P15" s="34">
        <v>1</v>
      </c>
      <c r="Q15" s="42">
        <f>I15*J15+L15*M15+O15*P15</f>
        <v>4.7429999999999994</v>
      </c>
      <c r="R15" s="465">
        <v>10</v>
      </c>
      <c r="S15" s="375" t="s">
        <v>417</v>
      </c>
      <c r="T15" s="20">
        <f>IF(TYPE(FIND("G",S15))=16,VLOOKUP(S15:S15,KT!A:C,2,FALSE),VLOOKUP(S15:S15,KT!H:J,2,FALSE))</f>
        <v>0.5</v>
      </c>
      <c r="U15" s="375" t="s">
        <v>416</v>
      </c>
      <c r="V15" s="22">
        <f>IF(TYPE(FIND("G",U15))=16,VLOOKUP(U15:U15,KT!A:C,2,FALSE),VLOOKUP(U15:U15,KT!H:J,2,FALSE))</f>
        <v>0.51</v>
      </c>
      <c r="W15" s="375" t="s">
        <v>32</v>
      </c>
      <c r="X15" s="20">
        <f>IF(TYPE(FIND("G",W15))=16,VLOOKUP(W15:W15,KT!A:C,2,FALSE),VLOOKUP(W15:W15,KT!H:J,2,FALSE))</f>
        <v>0.83</v>
      </c>
      <c r="Y15" s="397">
        <v>3</v>
      </c>
      <c r="Z15" s="22">
        <f>IF(TYPE(FIND("G",Y15))=16,VLOOKUP(Y15:Y15,KT!A:C,2,FALSE),VLOOKUP(Y15:Y15,KT!H:J,2,FALSE))</f>
        <v>0.79999999999999993</v>
      </c>
      <c r="AA15" s="375" t="s">
        <v>417</v>
      </c>
      <c r="AB15" s="20">
        <f>IF(TYPE(FIND("G",AA15))=16,VLOOKUP(AA15:AA15,KT!A:C,2,FALSE),VLOOKUP(AA15:AA15,KT!H:J,2,FALSE))</f>
        <v>0.5</v>
      </c>
      <c r="AC15" s="8">
        <f>T15+V15+X15+Z15+AB15</f>
        <v>3.1399999999999997</v>
      </c>
      <c r="AD15" s="185">
        <v>5</v>
      </c>
      <c r="AE15" s="363">
        <f>G15+R15+AD15</f>
        <v>24</v>
      </c>
    </row>
    <row r="16" spans="1:34" ht="15.75" thickBot="1" x14ac:dyDescent="0.3">
      <c r="A16" s="36">
        <v>10</v>
      </c>
      <c r="B16" s="433" t="s">
        <v>348</v>
      </c>
      <c r="C16" s="434"/>
      <c r="D16" s="306"/>
      <c r="E16" s="254">
        <v>2005</v>
      </c>
      <c r="F16" s="453">
        <v>39</v>
      </c>
      <c r="G16" s="185">
        <v>10</v>
      </c>
      <c r="H16" s="454" t="s">
        <v>416</v>
      </c>
      <c r="I16" s="294">
        <f>IF(TYPE(FIND("G",H16))=16,VLOOKUP(H16:H16,KT!A:C,2,FALSE),VLOOKUP(H16:H16,KT!H:J,2,FALSE))</f>
        <v>0.51</v>
      </c>
      <c r="J16" s="36">
        <v>3.6</v>
      </c>
      <c r="K16" s="202" t="s">
        <v>209</v>
      </c>
      <c r="L16" s="36">
        <f>IF(TYPE(FIND("G",K16))=16,VLOOKUP(K16:K16,KT!A:C,2,FALSE),VLOOKUP(K16:K16,KT!H:J,2,FALSE))</f>
        <v>0.64</v>
      </c>
      <c r="M16" s="315">
        <v>3.8</v>
      </c>
      <c r="N16" s="455">
        <v>3</v>
      </c>
      <c r="O16" s="36">
        <f>IF(TYPE(FIND("G",N16))=16,VLOOKUP(N16:N16,KT!A:C,2,FALSE),VLOOKUP(N16:N16,KT!H:J,2,FALSE))</f>
        <v>0.79999999999999993</v>
      </c>
      <c r="P16" s="315">
        <v>2</v>
      </c>
      <c r="Q16" s="294">
        <f>I16*J16+L16*M16+O16*P16</f>
        <v>5.8679999999999994</v>
      </c>
      <c r="R16" s="185">
        <v>9</v>
      </c>
      <c r="S16" s="343">
        <v>3</v>
      </c>
      <c r="T16" s="249">
        <f>IF(TYPE(FIND("G",S16))=16,VLOOKUP(S16:S16,KT!A:C,2,FALSE),VLOOKUP(S16:S16,KT!H:J,2,FALSE))</f>
        <v>0.79999999999999993</v>
      </c>
      <c r="U16" s="456" t="s">
        <v>417</v>
      </c>
      <c r="V16" s="314">
        <f>IF(TYPE(FIND("G",U16))=16,VLOOKUP(U16:U16,KT!A:C,2,FALSE),VLOOKUP(U16:U16,KT!H:J,2,FALSE))</f>
        <v>0.5</v>
      </c>
      <c r="W16" s="456" t="s">
        <v>422</v>
      </c>
      <c r="X16" s="249">
        <f>IF(TYPE(FIND("G",W16))=16,VLOOKUP(W16:W16,KT!A:C,2,FALSE),VLOOKUP(W16:W16,KT!H:J,2,FALSE))</f>
        <v>0.6</v>
      </c>
      <c r="Y16" s="456" t="s">
        <v>417</v>
      </c>
      <c r="Z16" s="314">
        <f>IF(TYPE(FIND("G",Y16))=16,VLOOKUP(Y16:Y16,KT!A:C,2,FALSE),VLOOKUP(Y16:Y16,KT!H:J,2,FALSE))</f>
        <v>0.5</v>
      </c>
      <c r="AA16" s="456" t="s">
        <v>414</v>
      </c>
      <c r="AB16" s="249">
        <f>IF(TYPE(FIND("G",AA16))=16,VLOOKUP(AA16:AA16,KT!A:C,2,FALSE),VLOOKUP(AA16:AA16,KT!H:J,2,FALSE))</f>
        <v>0.66</v>
      </c>
      <c r="AC16" s="36">
        <f>T16+V16+X16+Z16+AB16</f>
        <v>3.06</v>
      </c>
      <c r="AD16" s="313">
        <v>6</v>
      </c>
      <c r="AE16" s="363">
        <f>G16+R16+AD16</f>
        <v>25</v>
      </c>
    </row>
    <row r="17" spans="1:31" ht="15.75" thickBot="1" x14ac:dyDescent="0.3">
      <c r="A17" s="389"/>
      <c r="B17" s="390" t="s">
        <v>400</v>
      </c>
      <c r="C17" s="391"/>
      <c r="D17" s="391"/>
      <c r="E17" s="392"/>
      <c r="F17" s="393"/>
      <c r="G17" s="462"/>
      <c r="H17" s="457"/>
      <c r="I17" s="316"/>
      <c r="J17" s="279"/>
      <c r="K17" s="458"/>
      <c r="L17" s="317"/>
      <c r="M17" s="279"/>
      <c r="N17" s="458"/>
      <c r="O17" s="317"/>
      <c r="P17" s="279"/>
      <c r="Q17" s="316"/>
      <c r="R17" s="462"/>
      <c r="S17" s="458"/>
      <c r="T17" s="279"/>
      <c r="U17" s="458"/>
      <c r="V17" s="206"/>
      <c r="W17" s="458"/>
      <c r="X17" s="279"/>
      <c r="Y17" s="458"/>
      <c r="Z17" s="206"/>
      <c r="AA17" s="458"/>
      <c r="AB17" s="279"/>
      <c r="AC17" s="203"/>
      <c r="AD17" s="467"/>
      <c r="AE17" s="364"/>
    </row>
    <row r="18" spans="1:31" ht="15.75" thickBot="1" x14ac:dyDescent="0.3">
      <c r="A18" s="252">
        <v>1</v>
      </c>
      <c r="B18" s="132" t="s">
        <v>350</v>
      </c>
      <c r="C18" s="133"/>
      <c r="D18" s="134"/>
      <c r="E18" s="254">
        <v>2005</v>
      </c>
      <c r="F18" s="395">
        <v>76</v>
      </c>
      <c r="G18" s="463">
        <v>1</v>
      </c>
      <c r="H18" s="375" t="s">
        <v>35</v>
      </c>
      <c r="I18" s="19">
        <f>IF(TYPE(FIND("G",H18))=16,VLOOKUP(H18:H18,KT!A:C,3,FALSE),VLOOKUP(H18:H18,KT!H:J,3,FALSE))</f>
        <v>0.75</v>
      </c>
      <c r="J18" s="20">
        <v>4.3499999999999996</v>
      </c>
      <c r="K18" s="375" t="s">
        <v>219</v>
      </c>
      <c r="L18" s="19">
        <f>IF(TYPE(FIND("G",K18))=16,VLOOKUP(K18:K18,KT!A:C,3,FALSE),VLOOKUP(K18:K18,KT!H:J,3,FALSE))</f>
        <v>0.8</v>
      </c>
      <c r="M18" s="20">
        <v>5.35</v>
      </c>
      <c r="N18" s="375" t="s">
        <v>423</v>
      </c>
      <c r="O18" s="19">
        <f>IF(TYPE(FIND("G",N18))=16,VLOOKUP(N18:N18,KT!A:C,3,FALSE),VLOOKUP(N18:N18,KT!H:J,3,FALSE))</f>
        <v>0.7</v>
      </c>
      <c r="P18" s="20">
        <v>5.0999999999999996</v>
      </c>
      <c r="Q18" s="21">
        <f>I18*J18+L18*M18+O18*P18</f>
        <v>11.112500000000001</v>
      </c>
      <c r="R18" s="426">
        <v>2</v>
      </c>
      <c r="S18" s="397">
        <v>7</v>
      </c>
      <c r="T18" s="20">
        <f>IF(TYPE(FIND("G",S18))=16,VLOOKUP(S18:S18,KT!A:C,3,FALSE),VLOOKUP(S18:S18,KT!H:J,3,FALSE))</f>
        <v>0.85</v>
      </c>
      <c r="U18" s="375" t="s">
        <v>219</v>
      </c>
      <c r="V18" s="22">
        <f>IF(TYPE(FIND("G",U18))=16,VLOOKUP(U18:U18,KT!A:C,3,FALSE),VLOOKUP(U18:U18,KT!H:J,3,FALSE))</f>
        <v>0.8</v>
      </c>
      <c r="W18" s="375" t="s">
        <v>36</v>
      </c>
      <c r="X18" s="20">
        <f>IF(TYPE(FIND("G",W18))=16,VLOOKUP(W18:W18,KT!A:C,3,FALSE),VLOOKUP(W18:W18,KT!H:J,3,FALSE))</f>
        <v>0.83</v>
      </c>
      <c r="Y18" s="375" t="s">
        <v>36</v>
      </c>
      <c r="Z18" s="22">
        <f>IF(TYPE(FIND("G",Y18))=16,VLOOKUP(Y18:Y18,KT!A:C,3,FALSE),VLOOKUP(Y18:Y18,KT!H:J,3,FALSE))</f>
        <v>0.83</v>
      </c>
      <c r="AA18" s="375" t="s">
        <v>423</v>
      </c>
      <c r="AB18" s="20">
        <f>IF(TYPE(FIND("G",AA18))=16,VLOOKUP(AA18:AA18,KT!A:C,3,FALSE),VLOOKUP(AA18:AA18,KT!H:J,3,FALSE))</f>
        <v>0.7</v>
      </c>
      <c r="AC18" s="8">
        <f>T18+V18+X18+Z18+AB18</f>
        <v>4.01</v>
      </c>
      <c r="AD18" s="468">
        <v>1</v>
      </c>
      <c r="AE18" s="363">
        <f>G18+R18+AD18</f>
        <v>4</v>
      </c>
    </row>
    <row r="19" spans="1:31" ht="15.75" thickBot="1" x14ac:dyDescent="0.3">
      <c r="A19" s="6">
        <v>2</v>
      </c>
      <c r="B19" s="135" t="s">
        <v>354</v>
      </c>
      <c r="C19" s="136"/>
      <c r="D19" s="137"/>
      <c r="E19" s="254">
        <v>2005</v>
      </c>
      <c r="F19" s="348">
        <v>70</v>
      </c>
      <c r="G19" s="356">
        <v>2</v>
      </c>
      <c r="H19" s="332" t="s">
        <v>36</v>
      </c>
      <c r="I19" s="19">
        <f>IF(TYPE(FIND("G",H19))=16,VLOOKUP(H19:H19,KT!A:C,3,FALSE),VLOOKUP(H19:H19,KT!H:J,3,FALSE))</f>
        <v>0.83</v>
      </c>
      <c r="J19" s="20">
        <v>5.55</v>
      </c>
      <c r="K19" s="335" t="s">
        <v>428</v>
      </c>
      <c r="L19" s="19">
        <f>IF(TYPE(FIND("G",K19))=16,VLOOKUP(K19:K19,KT!A:C,3,FALSE),VLOOKUP(K19:K19,KT!H:J,3,FALSE))</f>
        <v>0.93</v>
      </c>
      <c r="M19" s="20">
        <v>2.5</v>
      </c>
      <c r="N19" s="332" t="s">
        <v>421</v>
      </c>
      <c r="O19" s="19">
        <f>IF(TYPE(FIND("G",N19))=16,VLOOKUP(N19:N19,KT!A:C,3,FALSE),VLOOKUP(N19:N19,KT!H:J,3,FALSE))</f>
        <v>0.73</v>
      </c>
      <c r="P19" s="20">
        <v>1.6</v>
      </c>
      <c r="Q19" s="21">
        <f>I19*J19+L19*M19+O19*P19</f>
        <v>8.099499999999999</v>
      </c>
      <c r="R19" s="361">
        <v>3</v>
      </c>
      <c r="S19" s="375" t="s">
        <v>36</v>
      </c>
      <c r="T19" s="20">
        <f>IF(TYPE(FIND("G",S19))=16,VLOOKUP(S19:S19,KT!A:C,3,FALSE),VLOOKUP(S19:S19,KT!H:J,3,FALSE))</f>
        <v>0.83</v>
      </c>
      <c r="U19" s="397">
        <v>3</v>
      </c>
      <c r="V19" s="22">
        <f>IF(TYPE(FIND("G",U19))=16,VLOOKUP(U19:U19,KT!A:C,3,FALSE),VLOOKUP(U19:U19,KT!H:J,3,FALSE))</f>
        <v>0.7</v>
      </c>
      <c r="W19" s="439" t="s">
        <v>428</v>
      </c>
      <c r="X19" s="20">
        <f>IF(TYPE(FIND("G",W19))=16,VLOOKUP(W19:W19,KT!A:C,3,FALSE),VLOOKUP(W19:W19,KT!H:J,3,FALSE))</f>
        <v>0.93</v>
      </c>
      <c r="Y19" s="439" t="s">
        <v>219</v>
      </c>
      <c r="Z19" s="22">
        <f>IF(TYPE(FIND("G",Y19))=16,VLOOKUP(Y19:Y19,KT!A:C,3,FALSE),VLOOKUP(Y19:Y19,KT!H:J,3,FALSE))</f>
        <v>0.8</v>
      </c>
      <c r="AA19" s="375" t="s">
        <v>421</v>
      </c>
      <c r="AB19" s="20">
        <f>IF(TYPE(FIND("G",AA19))=16,VLOOKUP(AA19:AA19,KT!A:C,3,FALSE),VLOOKUP(AA19:AA19,KT!H:J,3,FALSE))</f>
        <v>0.73</v>
      </c>
      <c r="AC19" s="8">
        <f>T19+V19+X19+Z19+AB19</f>
        <v>3.9899999999999998</v>
      </c>
      <c r="AD19" s="469">
        <v>2</v>
      </c>
      <c r="AE19" s="363">
        <f>G19+R19+AD19</f>
        <v>7</v>
      </c>
    </row>
    <row r="20" spans="1:31" ht="15.75" thickBot="1" x14ac:dyDescent="0.3">
      <c r="A20" s="6">
        <v>3</v>
      </c>
      <c r="B20" s="143" t="s">
        <v>352</v>
      </c>
      <c r="C20" s="144"/>
      <c r="D20" s="158"/>
      <c r="E20" s="254">
        <v>2005</v>
      </c>
      <c r="F20" s="348">
        <v>65</v>
      </c>
      <c r="G20" s="356">
        <v>4</v>
      </c>
      <c r="H20" s="332" t="s">
        <v>36</v>
      </c>
      <c r="I20" s="19">
        <f>IF(TYPE(FIND("G",H20))=16,VLOOKUP(H20:H20,KT!A:C,3,FALSE),VLOOKUP(H20:H20,KT!H:J,3,FALSE))</f>
        <v>0.83</v>
      </c>
      <c r="J20" s="20">
        <v>6</v>
      </c>
      <c r="K20" s="332" t="s">
        <v>219</v>
      </c>
      <c r="L20" s="19">
        <f>IF(TYPE(FIND("G",K20))=16,VLOOKUP(K20:K20,KT!A:C,3,FALSE),VLOOKUP(K20:K20,KT!H:J,3,FALSE))</f>
        <v>0.8</v>
      </c>
      <c r="M20" s="20">
        <v>6.5</v>
      </c>
      <c r="N20" s="336">
        <v>7</v>
      </c>
      <c r="O20" s="19">
        <f>IF(TYPE(FIND("G",N20))=16,VLOOKUP(N20:N20,KT!A:C,3,FALSE),VLOOKUP(N20:N20,KT!H:J,3,FALSE))</f>
        <v>0.85</v>
      </c>
      <c r="P20" s="20">
        <v>6.3</v>
      </c>
      <c r="Q20" s="21">
        <f>I20*J20+L20*M20+O20*P20</f>
        <v>15.535</v>
      </c>
      <c r="R20" s="361">
        <v>1</v>
      </c>
      <c r="S20" s="375" t="s">
        <v>36</v>
      </c>
      <c r="T20" s="20">
        <f>IF(TYPE(FIND("G",S20))=16,VLOOKUP(S20:S20,KT!A:C,3,FALSE),VLOOKUP(S20:S20,KT!H:J,3,FALSE))</f>
        <v>0.83</v>
      </c>
      <c r="U20" s="375" t="s">
        <v>219</v>
      </c>
      <c r="V20" s="22">
        <f>IF(TYPE(FIND("G",U20))=16,VLOOKUP(U20:U20,KT!A:C,3,FALSE),VLOOKUP(U20:U20,KT!H:J,3,FALSE))</f>
        <v>0.8</v>
      </c>
      <c r="W20" s="397">
        <v>7</v>
      </c>
      <c r="X20" s="20">
        <f>IF(TYPE(FIND("G",W20))=16,VLOOKUP(W20:W20,KT!A:C,3,FALSE),VLOOKUP(W20:W20,KT!H:J,3,FALSE))</f>
        <v>0.85</v>
      </c>
      <c r="Y20" s="375" t="s">
        <v>191</v>
      </c>
      <c r="Z20" s="22">
        <f>IF(TYPE(FIND("G",Y20))=16,VLOOKUP(Y20:Y20,KT!A:C,3,FALSE),VLOOKUP(Y20:Y20,KT!H:J,3,FALSE))</f>
        <v>0.7</v>
      </c>
      <c r="AA20" s="375" t="s">
        <v>429</v>
      </c>
      <c r="AB20" s="20">
        <f>IF(TYPE(FIND("G",AA20))=16,VLOOKUP(AA20:AA20,KT!A:C,3,FALSE),VLOOKUP(AA20:AA20,KT!H:J,3,FALSE))</f>
        <v>0.61</v>
      </c>
      <c r="AC20" s="8">
        <f>T20+V20+X20+Z20+AB20</f>
        <v>3.7899999999999996</v>
      </c>
      <c r="AD20" s="469">
        <v>3</v>
      </c>
      <c r="AE20" s="363">
        <f>G20+R20+AD20</f>
        <v>8</v>
      </c>
    </row>
    <row r="21" spans="1:31" ht="15.75" thickBot="1" x14ac:dyDescent="0.3">
      <c r="A21" s="6">
        <v>4</v>
      </c>
      <c r="B21" s="135" t="s">
        <v>353</v>
      </c>
      <c r="C21" s="136"/>
      <c r="D21" s="137"/>
      <c r="E21" s="254">
        <v>2005</v>
      </c>
      <c r="F21" s="348">
        <v>70</v>
      </c>
      <c r="G21" s="356">
        <v>2</v>
      </c>
      <c r="H21" s="332" t="s">
        <v>32</v>
      </c>
      <c r="I21" s="19">
        <f>IF(TYPE(FIND("G",H21))=16,VLOOKUP(H21:H21,KT!A:C,3,FALSE),VLOOKUP(H21:H21,KT!H:J,3,FALSE))</f>
        <v>0.73</v>
      </c>
      <c r="J21" s="20">
        <v>3</v>
      </c>
      <c r="K21" s="332" t="s">
        <v>414</v>
      </c>
      <c r="L21" s="19">
        <f>IF(TYPE(FIND("G",K21))=16,VLOOKUP(K21:K21,KT!A:C,3,FALSE),VLOOKUP(K21:K21,KT!H:J,3,FALSE))</f>
        <v>0.56000000000000005</v>
      </c>
      <c r="M21" s="20">
        <v>4.3</v>
      </c>
      <c r="N21" s="332" t="s">
        <v>429</v>
      </c>
      <c r="O21" s="19">
        <f>IF(TYPE(FIND("G",N21))=16,VLOOKUP(N21:N21,KT!A:C,3,FALSE),VLOOKUP(N21:N21,KT!H:J,3,FALSE))</f>
        <v>0.61</v>
      </c>
      <c r="P21" s="20">
        <v>4.3</v>
      </c>
      <c r="Q21" s="21">
        <f>I21*J21+L21*M21+O21*P21</f>
        <v>7.2210000000000001</v>
      </c>
      <c r="R21" s="361">
        <v>4</v>
      </c>
      <c r="S21" s="375" t="s">
        <v>414</v>
      </c>
      <c r="T21" s="20">
        <f>IF(TYPE(FIND("G",S21))=16,VLOOKUP(S21:S21,KT!A:C,3,FALSE),VLOOKUP(S21:S21,KT!H:J,3,FALSE))</f>
        <v>0.56000000000000005</v>
      </c>
      <c r="U21" s="375" t="s">
        <v>429</v>
      </c>
      <c r="V21" s="22">
        <f>IF(TYPE(FIND("G",U21))=16,VLOOKUP(U21:U21,KT!A:C,3,FALSE),VLOOKUP(U21:U21,KT!H:J,3,FALSE))</f>
        <v>0.61</v>
      </c>
      <c r="W21" s="375" t="s">
        <v>32</v>
      </c>
      <c r="X21" s="20">
        <f>IF(TYPE(FIND("G",W21))=16,VLOOKUP(W21:W21,KT!A:C,3,FALSE),VLOOKUP(W21:W21,KT!H:J,3,FALSE))</f>
        <v>0.73</v>
      </c>
      <c r="Y21" s="375" t="s">
        <v>32</v>
      </c>
      <c r="Z21" s="22">
        <f>IF(TYPE(FIND("G",Y21))=16,VLOOKUP(Y21:Y21,KT!A:C,3,FALSE),VLOOKUP(Y21:Y21,KT!H:J,3,FALSE))</f>
        <v>0.73</v>
      </c>
      <c r="AA21" s="375" t="s">
        <v>421</v>
      </c>
      <c r="AB21" s="20">
        <f>IF(TYPE(FIND("G",AA21))=16,VLOOKUP(AA21:AA21,KT!A:C,3,FALSE),VLOOKUP(AA21:AA21,KT!H:J,3,FALSE))</f>
        <v>0.73</v>
      </c>
      <c r="AC21" s="8">
        <f>T21+V21+X21+Z21+AB21</f>
        <v>3.36</v>
      </c>
      <c r="AD21" s="469">
        <v>5</v>
      </c>
      <c r="AE21" s="363">
        <f>G21+R21+AD21</f>
        <v>11</v>
      </c>
    </row>
    <row r="22" spans="1:31" ht="15.75" thickBot="1" x14ac:dyDescent="0.3">
      <c r="A22" s="6">
        <v>5</v>
      </c>
      <c r="B22" s="135" t="s">
        <v>356</v>
      </c>
      <c r="C22" s="136"/>
      <c r="D22" s="137"/>
      <c r="E22" s="254">
        <v>2005</v>
      </c>
      <c r="F22" s="348">
        <v>64</v>
      </c>
      <c r="G22" s="356">
        <v>5</v>
      </c>
      <c r="H22" s="336">
        <v>3</v>
      </c>
      <c r="I22" s="19">
        <f>IF(TYPE(FIND("G",H22))=16,VLOOKUP(H22:H22,KT!A:C,3,FALSE),VLOOKUP(H22:H22,KT!H:J,3,FALSE))</f>
        <v>0.7</v>
      </c>
      <c r="J22" s="20">
        <v>4.55</v>
      </c>
      <c r="K22" s="332" t="s">
        <v>422</v>
      </c>
      <c r="L22" s="19">
        <f>IF(TYPE(FIND("G",K22))=16,VLOOKUP(K22:K22,KT!A:C,3,FALSE),VLOOKUP(K22:K22,KT!H:J,3,FALSE))</f>
        <v>0.5</v>
      </c>
      <c r="M22" s="20">
        <v>3.8</v>
      </c>
      <c r="N22" s="332" t="s">
        <v>417</v>
      </c>
      <c r="O22" s="19">
        <f>IF(TYPE(FIND("G",N22))=16,VLOOKUP(N22:N22,KT!A:C,3,FALSE),VLOOKUP(N22:N22,KT!H:J,3,FALSE))</f>
        <v>0.4</v>
      </c>
      <c r="P22" s="20">
        <v>3.8</v>
      </c>
      <c r="Q22" s="21">
        <f>I22*J22+L22*M22+O22*P22</f>
        <v>6.6049999999999986</v>
      </c>
      <c r="R22" s="361">
        <v>5</v>
      </c>
      <c r="S22" s="397">
        <v>3</v>
      </c>
      <c r="T22" s="20">
        <f>IF(TYPE(FIND("G",S22))=16,VLOOKUP(S22:S22,KT!A:C,3,FALSE),VLOOKUP(S22:S22,KT!H:J,3,FALSE))</f>
        <v>0.7</v>
      </c>
      <c r="U22" s="397">
        <v>3</v>
      </c>
      <c r="V22" s="22">
        <f>IF(TYPE(FIND("G",U22))=16,VLOOKUP(U22:U22,KT!A:C,3,FALSE),VLOOKUP(U22:U22,KT!H:J,3,FALSE))</f>
        <v>0.7</v>
      </c>
      <c r="W22" s="375" t="s">
        <v>219</v>
      </c>
      <c r="X22" s="20">
        <f>IF(TYPE(FIND("G",W22))=16,VLOOKUP(W22:W22,KT!A:C,3,FALSE),VLOOKUP(W22:W22,KT!H:J,3,FALSE))</f>
        <v>0.8</v>
      </c>
      <c r="Y22" s="375" t="s">
        <v>429</v>
      </c>
      <c r="Z22" s="22">
        <f>IF(TYPE(FIND("G",Y22))=16,VLOOKUP(Y22:Y22,KT!A:C,3,FALSE),VLOOKUP(Y22:Y22,KT!H:J,3,FALSE))</f>
        <v>0.61</v>
      </c>
      <c r="AA22" s="375" t="s">
        <v>417</v>
      </c>
      <c r="AB22" s="20">
        <f>IF(TYPE(FIND("G",AA22))=16,VLOOKUP(AA22:AA22,KT!A:C,3,FALSE),VLOOKUP(AA22:AA22,KT!H:J,3,FALSE))</f>
        <v>0.4</v>
      </c>
      <c r="AC22" s="8">
        <f>T22+V22+X22+Z22+AB22</f>
        <v>3.21</v>
      </c>
      <c r="AD22" s="469">
        <v>6</v>
      </c>
      <c r="AE22" s="363">
        <f>G22+R22+AD22</f>
        <v>16</v>
      </c>
    </row>
    <row r="23" spans="1:31" ht="15.75" thickBot="1" x14ac:dyDescent="0.3">
      <c r="A23" s="6">
        <v>6</v>
      </c>
      <c r="B23" s="135" t="s">
        <v>355</v>
      </c>
      <c r="C23" s="136"/>
      <c r="D23" s="158"/>
      <c r="E23" s="254">
        <v>2005</v>
      </c>
      <c r="F23" s="348">
        <v>54</v>
      </c>
      <c r="G23" s="356">
        <v>7</v>
      </c>
      <c r="H23" s="332" t="s">
        <v>417</v>
      </c>
      <c r="I23" s="19">
        <f>IF(TYPE(FIND("G",H23))=16,VLOOKUP(H23:H23,KT!A:C,3,FALSE),VLOOKUP(H23:H23,KT!H:J,3,FALSE))</f>
        <v>0.4</v>
      </c>
      <c r="J23" s="20">
        <v>3.6</v>
      </c>
      <c r="K23" s="332" t="s">
        <v>422</v>
      </c>
      <c r="L23" s="19">
        <f>IF(TYPE(FIND("G",K23))=16,VLOOKUP(K23:K23,KT!A:C,3,FALSE),VLOOKUP(K23:K23,KT!H:J,3,FALSE))</f>
        <v>0.5</v>
      </c>
      <c r="M23" s="20">
        <v>3</v>
      </c>
      <c r="N23" s="336">
        <v>3</v>
      </c>
      <c r="O23" s="19">
        <f>IF(TYPE(FIND("G",N23))=16,VLOOKUP(N23:N23,KT!A:C,3,FALSE),VLOOKUP(N23:N23,KT!H:J,3,FALSE))</f>
        <v>0.7</v>
      </c>
      <c r="P23" s="20">
        <v>3.3</v>
      </c>
      <c r="Q23" s="21">
        <f>I23*J23+L23*M23+O23*P23</f>
        <v>5.25</v>
      </c>
      <c r="R23" s="361">
        <v>7</v>
      </c>
      <c r="S23" s="375" t="s">
        <v>35</v>
      </c>
      <c r="T23" s="20">
        <f>IF(TYPE(FIND("G",S23))=16,VLOOKUP(S23:S23,KT!A:C,3,FALSE),VLOOKUP(S23:S23,KT!H:J,3,FALSE))</f>
        <v>0.75</v>
      </c>
      <c r="U23" s="375" t="s">
        <v>219</v>
      </c>
      <c r="V23" s="22">
        <f>IF(TYPE(FIND("G",U23))=16,VLOOKUP(U23:U23,KT!A:C,3,FALSE),VLOOKUP(U23:U23,KT!H:J,3,FALSE))</f>
        <v>0.8</v>
      </c>
      <c r="W23" s="397">
        <v>7</v>
      </c>
      <c r="X23" s="20">
        <f>IF(TYPE(FIND("G",W23))=16,VLOOKUP(W23:W23,KT!A:C,3,FALSE),VLOOKUP(W23:W23,KT!H:J,3,FALSE))</f>
        <v>0.85</v>
      </c>
      <c r="Y23" s="375" t="s">
        <v>429</v>
      </c>
      <c r="Z23" s="22">
        <f>IF(TYPE(FIND("G",Y23))=16,VLOOKUP(Y23:Y23,KT!A:C,3,FALSE),VLOOKUP(Y23:Y23,KT!H:J,3,FALSE))</f>
        <v>0.61</v>
      </c>
      <c r="AA23" s="375" t="s">
        <v>421</v>
      </c>
      <c r="AB23" s="20">
        <f>IF(TYPE(FIND("G",AA23))=16,VLOOKUP(AA23:AA23,KT!A:C,3,FALSE),VLOOKUP(AA23:AA23,KT!H:J,3,FALSE))</f>
        <v>0.73</v>
      </c>
      <c r="AC23" s="8">
        <f>T23+V23+X23+Z23+AB23</f>
        <v>3.7399999999999998</v>
      </c>
      <c r="AD23" s="469">
        <v>4</v>
      </c>
      <c r="AE23" s="363">
        <f>G23+R23+AD23</f>
        <v>18</v>
      </c>
    </row>
    <row r="24" spans="1:31" ht="15.75" thickBot="1" x14ac:dyDescent="0.3">
      <c r="A24" s="6">
        <v>7</v>
      </c>
      <c r="B24" s="143" t="s">
        <v>351</v>
      </c>
      <c r="C24" s="144"/>
      <c r="D24" s="158"/>
      <c r="E24" s="254">
        <v>2005</v>
      </c>
      <c r="F24" s="348">
        <v>62</v>
      </c>
      <c r="G24" s="356">
        <v>6</v>
      </c>
      <c r="H24" s="332" t="s">
        <v>422</v>
      </c>
      <c r="I24" s="19">
        <f>IF(TYPE(FIND("G",H24))=16,VLOOKUP(H24:H24,KT!A:C,3,FALSE),VLOOKUP(H24:H24,KT!H:J,3,FALSE))</f>
        <v>0.5</v>
      </c>
      <c r="J24" s="20">
        <v>4.8</v>
      </c>
      <c r="K24" s="336">
        <v>3</v>
      </c>
      <c r="L24" s="19">
        <f>IF(TYPE(FIND("G",K24))=16,VLOOKUP(K24:K24,KT!A:C,3,FALSE),VLOOKUP(K24:K24,KT!H:J,3,FALSE))</f>
        <v>0.7</v>
      </c>
      <c r="M24" s="20">
        <v>3.5</v>
      </c>
      <c r="N24" s="332" t="s">
        <v>219</v>
      </c>
      <c r="O24" s="19">
        <f>IF(TYPE(FIND("G",N24))=16,VLOOKUP(N24:N24,KT!A:C,3,FALSE),VLOOKUP(N24:N24,KT!H:J,3,FALSE))</f>
        <v>0.8</v>
      </c>
      <c r="P24" s="20">
        <v>1</v>
      </c>
      <c r="Q24" s="21">
        <f>I24*J24+L24*M24+O24*P24</f>
        <v>5.6499999999999995</v>
      </c>
      <c r="R24" s="361">
        <v>6</v>
      </c>
      <c r="S24" s="397">
        <v>3</v>
      </c>
      <c r="T24" s="20">
        <f>IF(TYPE(FIND("G",S24))=16,VLOOKUP(S24:S24,KT!A:C,3,FALSE),VLOOKUP(S24:S24,KT!H:J,3,FALSE))</f>
        <v>0.7</v>
      </c>
      <c r="U24" s="375" t="s">
        <v>35</v>
      </c>
      <c r="V24" s="22">
        <f>IF(TYPE(FIND("G",U24))=16,VLOOKUP(U24:U24,KT!A:C,3,FALSE),VLOOKUP(U24:U24,KT!H:J,3,FALSE))</f>
        <v>0.75</v>
      </c>
      <c r="W24" s="375" t="s">
        <v>219</v>
      </c>
      <c r="X24" s="20">
        <f>IF(TYPE(FIND("G",W24))=16,VLOOKUP(W24:W24,KT!A:C,3,FALSE),VLOOKUP(W24:W24,KT!H:J,3,FALSE))</f>
        <v>0.8</v>
      </c>
      <c r="Y24" s="375" t="s">
        <v>429</v>
      </c>
      <c r="Z24" s="22">
        <f>IF(TYPE(FIND("G",Y24))=16,VLOOKUP(Y24:Y24,KT!A:C,3,FALSE),VLOOKUP(Y24:Y24,KT!H:J,3,FALSE))</f>
        <v>0.61</v>
      </c>
      <c r="AA24" s="397" t="s">
        <v>48</v>
      </c>
      <c r="AB24" s="20">
        <f>IF(TYPE(FIND("G",AA24))=16,VLOOKUP(AA24:AA24,KT!A:C,3,FALSE),VLOOKUP(AA24:AA24,KT!H:J,3,FALSE))</f>
        <v>0</v>
      </c>
      <c r="AC24" s="8">
        <f>T24+V24+X24+Z24+AB24</f>
        <v>2.86</v>
      </c>
      <c r="AD24" s="469">
        <v>7</v>
      </c>
      <c r="AE24" s="363">
        <f>G24+R24+AD24</f>
        <v>19</v>
      </c>
    </row>
    <row r="25" spans="1:31" ht="15.75" thickBot="1" x14ac:dyDescent="0.3">
      <c r="A25" s="6">
        <v>8</v>
      </c>
      <c r="B25" s="143" t="s">
        <v>357</v>
      </c>
      <c r="C25" s="144"/>
      <c r="D25" s="158"/>
      <c r="E25" s="254">
        <v>2005</v>
      </c>
      <c r="F25" s="348">
        <v>40</v>
      </c>
      <c r="G25" s="356">
        <v>8</v>
      </c>
      <c r="H25" s="332" t="s">
        <v>417</v>
      </c>
      <c r="I25" s="19">
        <f>IF(TYPE(FIND("G",H25))=16,VLOOKUP(H25:H25,KT!A:C,3,FALSE),VLOOKUP(H25:H25,KT!H:J,3,FALSE))</f>
        <v>0.4</v>
      </c>
      <c r="J25" s="20">
        <v>1.8</v>
      </c>
      <c r="K25" s="332" t="s">
        <v>416</v>
      </c>
      <c r="L25" s="19">
        <f>IF(TYPE(FIND("G",K25))=16,VLOOKUP(K25:K25,KT!A:C,3,FALSE),VLOOKUP(K25:K25,KT!H:J,3,FALSE))</f>
        <v>0.41</v>
      </c>
      <c r="M25" s="20">
        <v>3</v>
      </c>
      <c r="N25" s="336">
        <v>3</v>
      </c>
      <c r="O25" s="19">
        <f>IF(TYPE(FIND("G",N25))=16,VLOOKUP(N25:N25,KT!A:C,3,FALSE),VLOOKUP(N25:N25,KT!H:J,3,FALSE))</f>
        <v>0.7</v>
      </c>
      <c r="P25" s="20">
        <v>0.75</v>
      </c>
      <c r="Q25" s="21">
        <f>I25*J25+L25*M25+O25*P25</f>
        <v>2.4750000000000001</v>
      </c>
      <c r="R25" s="361">
        <v>8</v>
      </c>
      <c r="S25" s="397">
        <v>3</v>
      </c>
      <c r="T25" s="20">
        <f>IF(TYPE(FIND("G",S25))=16,VLOOKUP(S25:S25,KT!A:C,3,FALSE),VLOOKUP(S25:S25,KT!H:J,3,FALSE))</f>
        <v>0.7</v>
      </c>
      <c r="U25" s="397">
        <v>3</v>
      </c>
      <c r="V25" s="22">
        <f>IF(TYPE(FIND("G",U25))=16,VLOOKUP(U25:U25,KT!A:C,3,FALSE),VLOOKUP(U25:U25,KT!H:J,3,FALSE))</f>
        <v>0.7</v>
      </c>
      <c r="W25" s="375" t="s">
        <v>417</v>
      </c>
      <c r="X25" s="20">
        <f>IF(TYPE(FIND("G",W25))=16,VLOOKUP(W25:W25,KT!A:C,3,FALSE),VLOOKUP(W25:W25,KT!H:J,3,FALSE))</f>
        <v>0.4</v>
      </c>
      <c r="Y25" s="375" t="s">
        <v>415</v>
      </c>
      <c r="Z25" s="22">
        <f>IF(TYPE(FIND("G",Y25))=16,VLOOKUP(Y25:Y25,KT!A:C,3,FALSE),VLOOKUP(Y25:Y25,KT!H:J,3,FALSE))</f>
        <v>0.41</v>
      </c>
      <c r="AA25" s="375" t="s">
        <v>433</v>
      </c>
      <c r="AB25" s="20">
        <f>IF(TYPE(FIND("G",AA25))=16,VLOOKUP(AA25:AA25,KT!A:C,3,FALSE),VLOOKUP(AA25:AA25,KT!H:J,3,FALSE))</f>
        <v>0.6</v>
      </c>
      <c r="AC25" s="8">
        <f>T25+V25+X25+Z25+AB25</f>
        <v>2.81</v>
      </c>
      <c r="AD25" s="469">
        <v>8</v>
      </c>
      <c r="AE25" s="363">
        <f>G25+R25+AD25</f>
        <v>24</v>
      </c>
    </row>
    <row r="26" spans="1:31" ht="15.75" thickBot="1" x14ac:dyDescent="0.3">
      <c r="A26" s="280">
        <v>9</v>
      </c>
      <c r="B26" s="255" t="s">
        <v>358</v>
      </c>
      <c r="C26" s="256"/>
      <c r="D26" s="164"/>
      <c r="E26" s="379">
        <v>2005</v>
      </c>
      <c r="F26" s="417">
        <v>39</v>
      </c>
      <c r="G26" s="464">
        <v>9</v>
      </c>
      <c r="H26" s="381">
        <v>3</v>
      </c>
      <c r="I26" s="270">
        <f>IF(TYPE(FIND("G",H26))=16,VLOOKUP(H26:H26,KT!A:C,3,FALSE),VLOOKUP(H26:H26,KT!H:J,3,FALSE))</f>
        <v>0.7</v>
      </c>
      <c r="J26" s="249">
        <v>0.6</v>
      </c>
      <c r="K26" s="382" t="s">
        <v>430</v>
      </c>
      <c r="L26" s="270">
        <f>IF(TYPE(FIND("G",K26))=16,VLOOKUP(K26:K26,KT!A:C,3,FALSE),VLOOKUP(K26:K26,KT!H:J,3,FALSE))</f>
        <v>0.38</v>
      </c>
      <c r="M26" s="249">
        <v>1</v>
      </c>
      <c r="N26" s="381" t="s">
        <v>48</v>
      </c>
      <c r="O26" s="270">
        <f>IF(TYPE(FIND("G",N26))=16,VLOOKUP(N26:N26,KT!A:C,3,FALSE),VLOOKUP(N26:N26,KT!H:J,3,FALSE))</f>
        <v>0</v>
      </c>
      <c r="P26" s="249"/>
      <c r="Q26" s="271">
        <f>I26*J26+L26*M26+O26*P26</f>
        <v>0.8</v>
      </c>
      <c r="R26" s="428">
        <v>9</v>
      </c>
      <c r="S26" s="343" t="s">
        <v>48</v>
      </c>
      <c r="T26" s="249">
        <f>IF(TYPE(FIND("G",S26))=16,VLOOKUP(S26:S26,KT!A:C,3,FALSE),VLOOKUP(S26:S26,KT!H:J,3,FALSE))</f>
        <v>0</v>
      </c>
      <c r="U26" s="456" t="s">
        <v>32</v>
      </c>
      <c r="V26" s="314">
        <f>IF(TYPE(FIND("G",U26))=16,VLOOKUP(U26:U26,KT!A:C,3,FALSE),VLOOKUP(U26:U26,KT!H:J,3,FALSE))</f>
        <v>0.73</v>
      </c>
      <c r="W26" s="456" t="s">
        <v>422</v>
      </c>
      <c r="X26" s="249">
        <f>IF(TYPE(FIND("G",W26))=16,VLOOKUP(W26:W26,KT!A:C,3,FALSE),VLOOKUP(W26:W26,KT!H:J,3,FALSE))</f>
        <v>0.5</v>
      </c>
      <c r="Y26" s="343" t="s">
        <v>48</v>
      </c>
      <c r="Z26" s="314">
        <f>IF(TYPE(FIND("G",Y26))=16,VLOOKUP(Y26:Y26,KT!A:C,3,FALSE),VLOOKUP(Y26:Y26,KT!H:J,3,FALSE))</f>
        <v>0</v>
      </c>
      <c r="AA26" s="343" t="s">
        <v>48</v>
      </c>
      <c r="AB26" s="249">
        <f>IF(TYPE(FIND("G",AA26))=16,VLOOKUP(AA26:AA26,KT!A:C,3,FALSE),VLOOKUP(AA26:AA26,KT!H:J,3,FALSE))</f>
        <v>0</v>
      </c>
      <c r="AC26" s="36">
        <f>T26+V26+X26+Z26+AB26</f>
        <v>1.23</v>
      </c>
      <c r="AD26" s="470">
        <v>9</v>
      </c>
      <c r="AE26" s="365">
        <f>G26+R26+AD26</f>
        <v>27</v>
      </c>
    </row>
    <row r="27" spans="1:31" x14ac:dyDescent="0.25">
      <c r="S27" s="184"/>
    </row>
    <row r="29" spans="1:31" x14ac:dyDescent="0.25">
      <c r="I29" s="131"/>
    </row>
  </sheetData>
  <sortState ref="A18:AE26">
    <sortCondition ref="AE18:AE26"/>
  </sortState>
  <mergeCells count="8">
    <mergeCell ref="AE5:AE6"/>
    <mergeCell ref="B6:D6"/>
    <mergeCell ref="A1:AD2"/>
    <mergeCell ref="A3:AD3"/>
    <mergeCell ref="B5:D5"/>
    <mergeCell ref="F5:G5"/>
    <mergeCell ref="H5:R5"/>
    <mergeCell ref="S5:AD5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28"/>
  <sheetViews>
    <sheetView topLeftCell="A4" zoomScale="90" zoomScaleNormal="90" workbookViewId="0">
      <selection activeCell="H20" sqref="H20"/>
    </sheetView>
  </sheetViews>
  <sheetFormatPr defaultRowHeight="15" x14ac:dyDescent="0.25"/>
  <cols>
    <col min="1" max="1" width="7.42578125" customWidth="1"/>
    <col min="4" max="4" width="6.5703125" customWidth="1"/>
    <col min="5" max="5" width="8.5703125" customWidth="1"/>
    <col min="6" max="6" width="10.140625" customWidth="1"/>
    <col min="7" max="7" width="9.42578125" customWidth="1"/>
    <col min="8" max="9" width="5.42578125" customWidth="1"/>
    <col min="10" max="10" width="5.7109375" customWidth="1"/>
    <col min="11" max="12" width="5.42578125" customWidth="1"/>
    <col min="13" max="13" width="5.7109375" customWidth="1"/>
    <col min="14" max="15" width="5.42578125" customWidth="1"/>
    <col min="16" max="16" width="6.42578125" customWidth="1"/>
    <col min="17" max="17" width="7.7109375" customWidth="1"/>
    <col min="18" max="18" width="6.85546875" customWidth="1"/>
    <col min="19" max="27" width="6.140625" customWidth="1"/>
    <col min="28" max="28" width="6" customWidth="1"/>
    <col min="29" max="29" width="7" customWidth="1"/>
    <col min="30" max="30" width="6.5703125" customWidth="1"/>
    <col min="31" max="31" width="11" customWidth="1"/>
  </cols>
  <sheetData>
    <row r="1" spans="1:34" ht="15" customHeight="1" x14ac:dyDescent="0.25">
      <c r="A1" s="211" t="s">
        <v>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5"/>
      <c r="AF1" s="2"/>
      <c r="AG1" s="2"/>
      <c r="AH1" s="2"/>
    </row>
    <row r="2" spans="1:34" ht="47.25" customHeight="1" x14ac:dyDescent="0.25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5"/>
      <c r="AF2" s="2"/>
      <c r="AG2" s="2"/>
      <c r="AH2" s="2"/>
    </row>
    <row r="3" spans="1:34" ht="22.5" customHeight="1" x14ac:dyDescent="0.25">
      <c r="A3" s="212" t="s">
        <v>37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6"/>
      <c r="AF3" s="1"/>
      <c r="AG3" s="1"/>
      <c r="AH3" s="1"/>
    </row>
    <row r="4" spans="1:34" ht="23.25" customHeight="1" thickBot="1" x14ac:dyDescent="0.3">
      <c r="A4" s="7" t="s">
        <v>401</v>
      </c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1"/>
      <c r="AG4" s="1"/>
      <c r="AH4" s="1"/>
    </row>
    <row r="5" spans="1:34" ht="15.75" thickBot="1" x14ac:dyDescent="0.3">
      <c r="A5" s="24" t="s">
        <v>0</v>
      </c>
      <c r="B5" s="213" t="s">
        <v>1</v>
      </c>
      <c r="C5" s="214"/>
      <c r="D5" s="215"/>
      <c r="E5" s="24" t="s">
        <v>2</v>
      </c>
      <c r="F5" s="216" t="s">
        <v>26</v>
      </c>
      <c r="G5" s="217"/>
      <c r="H5" s="218" t="s">
        <v>20</v>
      </c>
      <c r="I5" s="213"/>
      <c r="J5" s="213"/>
      <c r="K5" s="213"/>
      <c r="L5" s="213"/>
      <c r="M5" s="213"/>
      <c r="N5" s="213"/>
      <c r="O5" s="213"/>
      <c r="P5" s="214"/>
      <c r="Q5" s="214"/>
      <c r="R5" s="215"/>
      <c r="S5" s="216" t="s">
        <v>31</v>
      </c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19" t="s">
        <v>8</v>
      </c>
    </row>
    <row r="6" spans="1:34" ht="15.75" thickBot="1" x14ac:dyDescent="0.3">
      <c r="A6" s="30"/>
      <c r="B6" s="221" t="s">
        <v>402</v>
      </c>
      <c r="C6" s="222"/>
      <c r="D6" s="223"/>
      <c r="E6" s="30"/>
      <c r="F6" s="31" t="s">
        <v>27</v>
      </c>
      <c r="G6" s="32" t="s">
        <v>3</v>
      </c>
      <c r="H6" s="31" t="s">
        <v>22</v>
      </c>
      <c r="I6" s="33" t="s">
        <v>23</v>
      </c>
      <c r="J6" s="41" t="s">
        <v>24</v>
      </c>
      <c r="K6" s="31" t="s">
        <v>25</v>
      </c>
      <c r="L6" s="33" t="s">
        <v>23</v>
      </c>
      <c r="M6" s="41" t="s">
        <v>24</v>
      </c>
      <c r="N6" s="31" t="s">
        <v>28</v>
      </c>
      <c r="O6" s="33" t="s">
        <v>23</v>
      </c>
      <c r="P6" s="41" t="s">
        <v>24</v>
      </c>
      <c r="Q6" s="33" t="s">
        <v>8</v>
      </c>
      <c r="R6" s="32" t="s">
        <v>3</v>
      </c>
      <c r="S6" s="31" t="s">
        <v>22</v>
      </c>
      <c r="T6" s="41" t="s">
        <v>23</v>
      </c>
      <c r="U6" s="33" t="s">
        <v>25</v>
      </c>
      <c r="V6" s="40" t="s">
        <v>23</v>
      </c>
      <c r="W6" s="31" t="s">
        <v>28</v>
      </c>
      <c r="X6" s="41" t="s">
        <v>23</v>
      </c>
      <c r="Y6" s="33" t="s">
        <v>29</v>
      </c>
      <c r="Z6" s="40" t="s">
        <v>23</v>
      </c>
      <c r="AA6" s="31" t="s">
        <v>30</v>
      </c>
      <c r="AB6" s="41" t="s">
        <v>23</v>
      </c>
      <c r="AC6" s="44" t="s">
        <v>8</v>
      </c>
      <c r="AD6" s="40" t="s">
        <v>3</v>
      </c>
      <c r="AE6" s="220"/>
    </row>
    <row r="7" spans="1:34" ht="15.75" thickBot="1" x14ac:dyDescent="0.3">
      <c r="A7" s="8">
        <v>1</v>
      </c>
      <c r="B7" s="145" t="s">
        <v>6</v>
      </c>
      <c r="C7" s="146"/>
      <c r="D7" s="320"/>
      <c r="E7" s="10">
        <v>2004</v>
      </c>
      <c r="F7" s="374">
        <v>67</v>
      </c>
      <c r="G7" s="490">
        <v>3</v>
      </c>
      <c r="H7" s="375" t="s">
        <v>36</v>
      </c>
      <c r="I7" s="19">
        <f>IF(TYPE(FIND("G",H7))=16,VLOOKUP(H7:H7,KT!A:C,2,FALSE),VLOOKUP(H7:H7,KT!H:J,2,FALSE))</f>
        <v>0.95</v>
      </c>
      <c r="J7" s="333">
        <v>7</v>
      </c>
      <c r="K7" s="397">
        <v>7</v>
      </c>
      <c r="L7" s="19">
        <f>IF(TYPE(FIND("G",K7))=16,VLOOKUP(K7:K7,KT!A:C,2,FALSE),VLOOKUP(K7:K7,KT!H:J,2,FALSE))</f>
        <v>1</v>
      </c>
      <c r="M7" s="333">
        <v>6.05</v>
      </c>
      <c r="N7" s="375" t="s">
        <v>219</v>
      </c>
      <c r="O7" s="19">
        <f>IF(TYPE(FIND("G",N7))=16,VLOOKUP(N7:N7,KT!A:C,2,FALSE),VLOOKUP(N7:N7,KT!H:J,2,FALSE))</f>
        <v>0.9</v>
      </c>
      <c r="P7" s="333">
        <v>3.65</v>
      </c>
      <c r="Q7" s="21">
        <f>I7*J7+L7*M7+O7*P7</f>
        <v>15.984999999999999</v>
      </c>
      <c r="R7" s="182">
        <v>2</v>
      </c>
      <c r="S7" s="375" t="s">
        <v>36</v>
      </c>
      <c r="T7" s="20">
        <f>IF(TYPE(FIND("G",S7))=16,VLOOKUP(S7:S7,KT!A:C,2,FALSE),VLOOKUP(S7:S7,KT!H:J,2,FALSE))</f>
        <v>0.95</v>
      </c>
      <c r="U7" s="375" t="s">
        <v>36</v>
      </c>
      <c r="V7" s="22">
        <f>IF(TYPE(FIND("G",U7))=16,VLOOKUP(U7:U7,KT!A:C,2,FALSE),VLOOKUP(U7:U7,KT!H:J,2,FALSE))</f>
        <v>0.95</v>
      </c>
      <c r="W7" s="397">
        <v>7</v>
      </c>
      <c r="X7" s="20">
        <f>IF(TYPE(FIND("G",W7))=16,VLOOKUP(W7:W7,KT!A:C,2,FALSE),VLOOKUP(W7:W7,KT!H:J,2,FALSE))</f>
        <v>1</v>
      </c>
      <c r="Y7" s="375" t="s">
        <v>219</v>
      </c>
      <c r="Z7" s="22">
        <f>IF(TYPE(FIND("G",Y7))=16,VLOOKUP(Y7:Y7,KT!A:C,2,FALSE),VLOOKUP(Y7:Y7,KT!H:J,2,FALSE))</f>
        <v>0.9</v>
      </c>
      <c r="AA7" s="375" t="s">
        <v>219</v>
      </c>
      <c r="AB7" s="20">
        <f>IF(TYPE(FIND("G",AA7))=16,VLOOKUP(AA7:AA7,KT!A:C,2,FALSE),VLOOKUP(AA7:AA7,KT!H:J,2,FALSE))</f>
        <v>0.9</v>
      </c>
      <c r="AC7" s="8">
        <f>T7+V7+X7+Z7+AB7</f>
        <v>4.7</v>
      </c>
      <c r="AD7" s="307">
        <v>1</v>
      </c>
      <c r="AE7" s="363">
        <f>G7+R7+AD7</f>
        <v>6</v>
      </c>
    </row>
    <row r="8" spans="1:34" ht="15.75" thickBot="1" x14ac:dyDescent="0.3">
      <c r="A8" s="35">
        <v>2</v>
      </c>
      <c r="B8" s="150" t="s">
        <v>335</v>
      </c>
      <c r="C8" s="151"/>
      <c r="D8" s="141"/>
      <c r="E8" s="15">
        <v>2004</v>
      </c>
      <c r="F8" s="331">
        <v>71</v>
      </c>
      <c r="G8" s="474">
        <v>1</v>
      </c>
      <c r="H8" s="332" t="s">
        <v>36</v>
      </c>
      <c r="I8" s="19">
        <f>IF(TYPE(FIND("G",H8))=16,VLOOKUP(H8:H8,KT!A:C,2,FALSE),VLOOKUP(H8:H8,KT!H:J,2,FALSE))</f>
        <v>0.95</v>
      </c>
      <c r="J8" s="333">
        <v>6.3</v>
      </c>
      <c r="K8" s="332" t="s">
        <v>428</v>
      </c>
      <c r="L8" s="19">
        <f>IF(TYPE(FIND("G",K8))=16,VLOOKUP(K8:K8,KT!A:C,2,FALSE),VLOOKUP(K8:K8,KT!H:J,2,FALSE))</f>
        <v>1.05</v>
      </c>
      <c r="M8" s="333">
        <v>6.55</v>
      </c>
      <c r="N8" s="336">
        <v>7</v>
      </c>
      <c r="O8" s="19">
        <f>IF(TYPE(FIND("G",N8))=16,VLOOKUP(N8:N8,KT!A:C,2,FALSE),VLOOKUP(N8:N8,KT!H:J,2,FALSE))</f>
        <v>1</v>
      </c>
      <c r="P8" s="333">
        <v>1.6</v>
      </c>
      <c r="Q8" s="21">
        <f>I8*J8+L8*M8+O8*P8</f>
        <v>14.4625</v>
      </c>
      <c r="R8" s="267">
        <v>3</v>
      </c>
      <c r="S8" s="375" t="s">
        <v>36</v>
      </c>
      <c r="T8" s="20">
        <f>IF(TYPE(FIND("G",S8))=16,VLOOKUP(S8:S8,KT!A:C,2,FALSE),VLOOKUP(S8:S8,KT!H:J,2,FALSE))</f>
        <v>0.95</v>
      </c>
      <c r="U8" s="375" t="s">
        <v>36</v>
      </c>
      <c r="V8" s="22">
        <f>IF(TYPE(FIND("G",U8))=16,VLOOKUP(U8:U8,KT!A:C,2,FALSE),VLOOKUP(U8:U8,KT!H:J,2,FALSE))</f>
        <v>0.95</v>
      </c>
      <c r="W8" s="375" t="s">
        <v>428</v>
      </c>
      <c r="X8" s="20">
        <f>IF(TYPE(FIND("G",W8))=16,VLOOKUP(W8:W8,KT!A:C,2,FALSE),VLOOKUP(W8:W8,KT!H:J,2,FALSE))</f>
        <v>1.05</v>
      </c>
      <c r="Y8" s="375" t="s">
        <v>48</v>
      </c>
      <c r="Z8" s="22">
        <f>IF(TYPE(FIND("G",Y8))=16,VLOOKUP(Y8:Y8,KT!A:C,2,FALSE),VLOOKUP(Y8:Y8,KT!H:J,2,FALSE))</f>
        <v>0</v>
      </c>
      <c r="AA8" s="375" t="s">
        <v>419</v>
      </c>
      <c r="AB8" s="20">
        <f>IF(TYPE(FIND("G",AA8))=16,VLOOKUP(AA8:AA8,KT!A:C,2,FALSE),VLOOKUP(AA8:AA8,KT!H:J,2,FALSE))</f>
        <v>0.79</v>
      </c>
      <c r="AC8" s="8">
        <f>T8+V8+X8+Z8+AB8</f>
        <v>3.74</v>
      </c>
      <c r="AD8" s="491">
        <v>4</v>
      </c>
      <c r="AE8" s="363">
        <f>G8+R8+AD8</f>
        <v>8</v>
      </c>
    </row>
    <row r="9" spans="1:34" ht="15.75" thickBot="1" x14ac:dyDescent="0.3">
      <c r="A9" s="35">
        <v>3</v>
      </c>
      <c r="B9" s="150" t="s">
        <v>333</v>
      </c>
      <c r="C9" s="151"/>
      <c r="D9" s="140"/>
      <c r="E9" s="319">
        <v>2004</v>
      </c>
      <c r="F9" s="331">
        <v>67</v>
      </c>
      <c r="G9" s="350">
        <v>3</v>
      </c>
      <c r="H9" s="332" t="s">
        <v>32</v>
      </c>
      <c r="I9" s="19">
        <f>IF(TYPE(FIND("G",H9))=16,VLOOKUP(H9:H9,KT!A:C,2,FALSE),VLOOKUP(H9:H9,KT!H:J,2,FALSE))</f>
        <v>0.83</v>
      </c>
      <c r="J9" s="333">
        <v>6.35</v>
      </c>
      <c r="K9" s="336" t="s">
        <v>48</v>
      </c>
      <c r="L9" s="19">
        <f>IF(TYPE(FIND("G",K9))=16,VLOOKUP(K9:K9,KT!A:C,2,FALSE),VLOOKUP(K9:K9,KT!H:J,2,FALSE))</f>
        <v>0</v>
      </c>
      <c r="M9" s="333"/>
      <c r="N9" s="332" t="s">
        <v>414</v>
      </c>
      <c r="O9" s="19">
        <f>IF(TYPE(FIND("G",N9))=16,VLOOKUP(N9:N9,KT!A:C,2,FALSE),VLOOKUP(N9:N9,KT!H:J,2,FALSE))</f>
        <v>0.66</v>
      </c>
      <c r="P9" s="333">
        <v>6.9</v>
      </c>
      <c r="Q9" s="21">
        <f>I9*J9+L9*M9+O9*P9</f>
        <v>9.8245000000000005</v>
      </c>
      <c r="R9" s="267">
        <v>6</v>
      </c>
      <c r="S9" s="375" t="s">
        <v>32</v>
      </c>
      <c r="T9" s="20">
        <f>IF(TYPE(FIND("G",S9))=16,VLOOKUP(S9:S9,KT!A:C,2,FALSE),VLOOKUP(S9:S9,KT!H:J,2,FALSE))</f>
        <v>0.83</v>
      </c>
      <c r="U9" s="397">
        <v>3</v>
      </c>
      <c r="V9" s="22">
        <f>IF(TYPE(FIND("G",U9))=16,VLOOKUP(U9:U9,KT!A:C,2,FALSE),VLOOKUP(U9:U9,KT!H:J,2,FALSE))</f>
        <v>0.79999999999999993</v>
      </c>
      <c r="W9" s="397">
        <v>7</v>
      </c>
      <c r="X9" s="20">
        <f>IF(TYPE(FIND("G",W9))=16,VLOOKUP(W9:W9,KT!A:C,2,FALSE),VLOOKUP(W9:W9,KT!H:J,2,FALSE))</f>
        <v>1</v>
      </c>
      <c r="Y9" s="375" t="s">
        <v>431</v>
      </c>
      <c r="Z9" s="22">
        <f>IF(TYPE(FIND("G",Y9))=16,VLOOKUP(Y9:Y9,KT!A:C,2,FALSE),VLOOKUP(Y9:Y9,KT!H:J,2,FALSE))</f>
        <v>0.63</v>
      </c>
      <c r="AA9" s="375" t="s">
        <v>414</v>
      </c>
      <c r="AB9" s="20">
        <f>IF(TYPE(FIND("G",AA9))=16,VLOOKUP(AA9:AA9,KT!A:C,2,FALSE),VLOOKUP(AA9:AA9,KT!H:J,2,FALSE))</f>
        <v>0.66</v>
      </c>
      <c r="AC9" s="8">
        <f>T9+V9+X9+Z9+AB9</f>
        <v>3.92</v>
      </c>
      <c r="AD9" s="491">
        <v>2</v>
      </c>
      <c r="AE9" s="363">
        <f>G9+R9+AD9</f>
        <v>11</v>
      </c>
    </row>
    <row r="10" spans="1:34" ht="15.75" thickBot="1" x14ac:dyDescent="0.3">
      <c r="A10" s="35">
        <v>4</v>
      </c>
      <c r="B10" s="147" t="s">
        <v>334</v>
      </c>
      <c r="C10" s="148"/>
      <c r="D10" s="149"/>
      <c r="E10" s="319">
        <v>2003</v>
      </c>
      <c r="F10" s="331">
        <v>69</v>
      </c>
      <c r="G10" s="350">
        <v>2</v>
      </c>
      <c r="H10" s="332" t="s">
        <v>36</v>
      </c>
      <c r="I10" s="19">
        <f>IF(TYPE(FIND("G",H10))=16,VLOOKUP(H10:H10,KT!A:C,2,FALSE),VLOOKUP(H10:H10,KT!H:J,2,FALSE))</f>
        <v>0.95</v>
      </c>
      <c r="J10" s="333">
        <v>3.5</v>
      </c>
      <c r="K10" s="332" t="s">
        <v>419</v>
      </c>
      <c r="L10" s="19">
        <f>IF(TYPE(FIND("G",K10))=16,VLOOKUP(K10:K10,KT!A:C,2,FALSE),VLOOKUP(K10:K10,KT!H:J,2,FALSE))</f>
        <v>0.79</v>
      </c>
      <c r="M10" s="333">
        <v>6.5</v>
      </c>
      <c r="N10" s="332" t="s">
        <v>418</v>
      </c>
      <c r="O10" s="19">
        <f>IF(TYPE(FIND("G",N10))=16,VLOOKUP(N10:N10,KT!A:C,2,FALSE),VLOOKUP(N10:N10,KT!H:J,2,FALSE))</f>
        <v>0.63</v>
      </c>
      <c r="P10" s="333">
        <v>5.2</v>
      </c>
      <c r="Q10" s="21">
        <f>I10*J10+L10*M10+O10*P10</f>
        <v>11.735999999999999</v>
      </c>
      <c r="R10" s="267">
        <v>5</v>
      </c>
      <c r="S10" s="375" t="s">
        <v>419</v>
      </c>
      <c r="T10" s="20">
        <f>IF(TYPE(FIND("G",S10))=16,VLOOKUP(S10:S10,KT!A:C,2,FALSE),VLOOKUP(S10:S10,KT!H:J,2,FALSE))</f>
        <v>0.79</v>
      </c>
      <c r="U10" s="375" t="s">
        <v>36</v>
      </c>
      <c r="V10" s="22">
        <f>IF(TYPE(FIND("G",U10))=16,VLOOKUP(U10:U10,KT!A:C,2,FALSE),VLOOKUP(U10:U10,KT!H:J,2,FALSE))</f>
        <v>0.95</v>
      </c>
      <c r="W10" s="375" t="s">
        <v>32</v>
      </c>
      <c r="X10" s="20">
        <f>IF(TYPE(FIND("G",W10))=16,VLOOKUP(W10:W10,KT!A:C,2,FALSE),VLOOKUP(W10:W10,KT!H:J,2,FALSE))</f>
        <v>0.83</v>
      </c>
      <c r="Y10" s="397">
        <v>7</v>
      </c>
      <c r="Z10" s="22">
        <f>IF(TYPE(FIND("G",Y10))=16,VLOOKUP(Y10:Y10,KT!A:C,2,FALSE),VLOOKUP(Y10:Y10,KT!H:J,2,FALSE))</f>
        <v>1</v>
      </c>
      <c r="AA10" s="397" t="s">
        <v>48</v>
      </c>
      <c r="AB10" s="20">
        <f>IF(TYPE(FIND("G",AA10))=16,VLOOKUP(AA10:AA10,KT!A:C,2,FALSE),VLOOKUP(AA10:AA10,KT!H:J,2,FALSE))</f>
        <v>0</v>
      </c>
      <c r="AC10" s="8">
        <f>T10+V10+X10+Z10+AB10</f>
        <v>3.57</v>
      </c>
      <c r="AD10" s="491">
        <v>5</v>
      </c>
      <c r="AE10" s="363">
        <f>G10+R10+AD10</f>
        <v>12</v>
      </c>
    </row>
    <row r="11" spans="1:34" ht="15.75" thickBot="1" x14ac:dyDescent="0.3">
      <c r="A11" s="35">
        <v>5</v>
      </c>
      <c r="B11" s="147" t="s">
        <v>332</v>
      </c>
      <c r="C11" s="148"/>
      <c r="D11" s="149"/>
      <c r="E11" s="15">
        <v>2004</v>
      </c>
      <c r="F11" s="331">
        <v>65</v>
      </c>
      <c r="G11" s="474">
        <v>5</v>
      </c>
      <c r="H11" s="332" t="s">
        <v>36</v>
      </c>
      <c r="I11" s="19">
        <f>IF(TYPE(FIND("G",H11))=16,VLOOKUP(H11:H11,KT!A:C,2,FALSE),VLOOKUP(H11:H11,KT!H:J,2,FALSE))</f>
        <v>0.95</v>
      </c>
      <c r="J11" s="333">
        <v>6.4</v>
      </c>
      <c r="K11" s="332" t="s">
        <v>219</v>
      </c>
      <c r="L11" s="19">
        <f>IF(TYPE(FIND("G",K11))=16,VLOOKUP(K11:K11,KT!A:C,2,FALSE),VLOOKUP(K11:K11,KT!H:J,2,FALSE))</f>
        <v>0.9</v>
      </c>
      <c r="M11" s="333">
        <v>5.65</v>
      </c>
      <c r="N11" s="336">
        <v>3</v>
      </c>
      <c r="O11" s="19">
        <f>IF(TYPE(FIND("G",N11))=16,VLOOKUP(N11:N11,KT!A:C,2,FALSE),VLOOKUP(N11:N11,KT!H:J,2,FALSE))</f>
        <v>0.79999999999999993</v>
      </c>
      <c r="P11" s="333">
        <v>1.45</v>
      </c>
      <c r="Q11" s="21">
        <f>I11*J11+L11*M11+O11*P11</f>
        <v>12.325000000000001</v>
      </c>
      <c r="R11" s="267">
        <v>4</v>
      </c>
      <c r="S11" s="375" t="s">
        <v>423</v>
      </c>
      <c r="T11" s="20">
        <f>IF(TYPE(FIND("G",S11))=16,VLOOKUP(S11:S11,KT!A:C,2,FALSE),VLOOKUP(S11:S11,KT!H:J,2,FALSE))</f>
        <v>0.79999999999999993</v>
      </c>
      <c r="U11" s="397">
        <v>7</v>
      </c>
      <c r="V11" s="22">
        <f>IF(TYPE(FIND("G",U11))=16,VLOOKUP(U11:U11,KT!A:C,2,FALSE),VLOOKUP(U11:U11,KT!H:J,2,FALSE))</f>
        <v>1</v>
      </c>
      <c r="W11" s="375" t="s">
        <v>48</v>
      </c>
      <c r="X11" s="20">
        <f>IF(TYPE(FIND("G",W11))=16,VLOOKUP(W11:W11,KT!A:C,2,FALSE),VLOOKUP(W11:W11,KT!H:J,2,FALSE))</f>
        <v>0</v>
      </c>
      <c r="Y11" s="397">
        <v>7</v>
      </c>
      <c r="Z11" s="22">
        <f>IF(TYPE(FIND("G",Y11))=16,VLOOKUP(Y11:Y11,KT!A:C,2,FALSE),VLOOKUP(Y11:Y11,KT!H:J,2,FALSE))</f>
        <v>1</v>
      </c>
      <c r="AA11" s="375" t="s">
        <v>36</v>
      </c>
      <c r="AB11" s="20">
        <f>IF(TYPE(FIND("G",AA11))=16,VLOOKUP(AA11:AA11,KT!A:C,2,FALSE),VLOOKUP(AA11:AA11,KT!H:J,2,FALSE))</f>
        <v>0.95</v>
      </c>
      <c r="AC11" s="8">
        <f>T11+V11+X11+Z11+AB11</f>
        <v>3.75</v>
      </c>
      <c r="AD11" s="491">
        <v>3</v>
      </c>
      <c r="AE11" s="363">
        <f>G11+R11+AD11</f>
        <v>12</v>
      </c>
    </row>
    <row r="12" spans="1:34" ht="15.75" thickBot="1" x14ac:dyDescent="0.3">
      <c r="A12" s="9">
        <v>6</v>
      </c>
      <c r="B12" s="322" t="s">
        <v>440</v>
      </c>
      <c r="C12" s="151"/>
      <c r="D12" s="140"/>
      <c r="E12" s="12">
        <v>2003</v>
      </c>
      <c r="F12" s="334">
        <v>56</v>
      </c>
      <c r="G12" s="352">
        <v>6</v>
      </c>
      <c r="H12" s="332" t="s">
        <v>36</v>
      </c>
      <c r="I12" s="19">
        <f>IF(TYPE(FIND("G",H12))=16,VLOOKUP(H12:H12,KT!A:C,2,FALSE),VLOOKUP(H12:H12,KT!H:J,2,FALSE))</f>
        <v>0.95</v>
      </c>
      <c r="J12" s="333">
        <v>7.7</v>
      </c>
      <c r="K12" s="332" t="s">
        <v>428</v>
      </c>
      <c r="L12" s="19">
        <f>IF(TYPE(FIND("G",K12))=16,VLOOKUP(K12:K12,KT!A:C,2,FALSE),VLOOKUP(K12:K12,KT!H:J,2,FALSE))</f>
        <v>1.05</v>
      </c>
      <c r="M12" s="333">
        <v>3.55</v>
      </c>
      <c r="N12" s="332" t="s">
        <v>423</v>
      </c>
      <c r="O12" s="19">
        <f>IF(TYPE(FIND("G",N12))=16,VLOOKUP(N12:N12,KT!A:C,2,FALSE),VLOOKUP(N12:N12,KT!H:J,2,FALSE))</f>
        <v>0.79999999999999993</v>
      </c>
      <c r="P12" s="333">
        <v>7.1</v>
      </c>
      <c r="Q12" s="21">
        <f>I12*J12+L12*M12+O12*P12</f>
        <v>16.7225</v>
      </c>
      <c r="R12" s="358">
        <v>1</v>
      </c>
      <c r="S12" s="397">
        <v>3</v>
      </c>
      <c r="T12" s="20">
        <f>IF(TYPE(FIND("G",S12))=16,VLOOKUP(S12:S12,KT!A:C,2,FALSE),VLOOKUP(S12:S12,KT!H:J,2,FALSE))</f>
        <v>0.79999999999999993</v>
      </c>
      <c r="U12" s="397">
        <v>3</v>
      </c>
      <c r="V12" s="22">
        <f>IF(TYPE(FIND("G",U12))=16,VLOOKUP(U12:U12,KT!A:C,2,FALSE),VLOOKUP(U12:U12,KT!H:J,2,FALSE))</f>
        <v>0.79999999999999993</v>
      </c>
      <c r="W12" s="375" t="s">
        <v>428</v>
      </c>
      <c r="X12" s="20">
        <f>IF(TYPE(FIND("G",W12))=16,VLOOKUP(W12:W12,KT!A:C,2,FALSE),VLOOKUP(W12:W12,KT!H:J,2,FALSE))</f>
        <v>1.05</v>
      </c>
      <c r="Y12" s="375" t="s">
        <v>48</v>
      </c>
      <c r="Z12" s="22">
        <f>IF(TYPE(FIND("G",Y12))=16,VLOOKUP(Y12:Y12,KT!A:C,2,FALSE),VLOOKUP(Y12:Y12,KT!H:J,2,FALSE))</f>
        <v>0</v>
      </c>
      <c r="AA12" s="375" t="s">
        <v>423</v>
      </c>
      <c r="AB12" s="20">
        <f>IF(TYPE(FIND("G",AA12))=16,VLOOKUP(AA12:AA12,KT!A:C,2,FALSE),VLOOKUP(AA12:AA12,KT!H:J,2,FALSE))</f>
        <v>0.79999999999999993</v>
      </c>
      <c r="AC12" s="8">
        <f>T12+V12+X12+Z12+AB12</f>
        <v>3.4499999999999997</v>
      </c>
      <c r="AD12" s="367">
        <v>6</v>
      </c>
      <c r="AE12" s="363">
        <f>G12+R12+AD12</f>
        <v>13</v>
      </c>
    </row>
    <row r="13" spans="1:34" ht="15.75" thickBot="1" x14ac:dyDescent="0.3">
      <c r="A13" s="9">
        <v>7</v>
      </c>
      <c r="B13" s="147" t="s">
        <v>441</v>
      </c>
      <c r="C13" s="152"/>
      <c r="D13" s="153"/>
      <c r="E13" s="11">
        <v>2005</v>
      </c>
      <c r="F13" s="334">
        <v>50</v>
      </c>
      <c r="G13" s="351">
        <v>7</v>
      </c>
      <c r="H13" s="332" t="s">
        <v>416</v>
      </c>
      <c r="I13" s="19">
        <f>IF(TYPE(FIND("G",H13))=16,VLOOKUP(H13:H13,KT!A:C,2,FALSE),VLOOKUP(H13:H13,KT!H:J,2,FALSE))</f>
        <v>0.51</v>
      </c>
      <c r="J13" s="333">
        <v>4.5999999999999996</v>
      </c>
      <c r="K13" s="332" t="s">
        <v>422</v>
      </c>
      <c r="L13" s="19">
        <f>IF(TYPE(FIND("G",K13))=16,VLOOKUP(K13:K13,KT!A:C,2,FALSE),VLOOKUP(K13:K13,KT!H:J,2,FALSE))</f>
        <v>0.6</v>
      </c>
      <c r="M13" s="333">
        <v>4.5999999999999996</v>
      </c>
      <c r="N13" s="336">
        <v>3</v>
      </c>
      <c r="O13" s="19">
        <f>IF(TYPE(FIND("G",N13))=16,VLOOKUP(N13:N13,KT!A:C,2,FALSE),VLOOKUP(N13:N13,KT!H:J,2,FALSE))</f>
        <v>0.79999999999999993</v>
      </c>
      <c r="P13" s="333">
        <v>2.75</v>
      </c>
      <c r="Q13" s="21">
        <f>I13*J13+L13*M13+O13*P13</f>
        <v>7.3059999999999992</v>
      </c>
      <c r="R13" s="358">
        <v>7</v>
      </c>
      <c r="S13" s="375" t="s">
        <v>209</v>
      </c>
      <c r="T13" s="20">
        <f>IF(TYPE(FIND("G",S13))=16,VLOOKUP(S13:S13,KT!A:C,2,FALSE),VLOOKUP(S13:S13,KT!H:J,2,FALSE))</f>
        <v>0.64</v>
      </c>
      <c r="U13" s="375" t="s">
        <v>209</v>
      </c>
      <c r="V13" s="22">
        <f>IF(TYPE(FIND("G",U13))=16,VLOOKUP(U13:U13,KT!A:C,2,FALSE),VLOOKUP(U13:U13,KT!H:J,2,FALSE))</f>
        <v>0.64</v>
      </c>
      <c r="W13" s="375" t="s">
        <v>430</v>
      </c>
      <c r="X13" s="20">
        <f>IF(TYPE(FIND("G",W13))=16,VLOOKUP(W13:W13,KT!A:C,2,FALSE),VLOOKUP(W13:W13,KT!H:J,2,FALSE))</f>
        <v>0.48</v>
      </c>
      <c r="Y13" s="375" t="s">
        <v>416</v>
      </c>
      <c r="Z13" s="22">
        <f>IF(TYPE(FIND("G",Y13))=16,VLOOKUP(Y13:Y13,KT!A:C,2,FALSE),VLOOKUP(Y13:Y13,KT!H:J,2,FALSE))</f>
        <v>0.51</v>
      </c>
      <c r="AA13" s="375" t="s">
        <v>415</v>
      </c>
      <c r="AB13" s="20">
        <f>IF(TYPE(FIND("G",AA13))=16,VLOOKUP(AA13:AA13,KT!A:C,2,FALSE),VLOOKUP(AA13:AA13,KT!H:J,2,FALSE))</f>
        <v>0.51</v>
      </c>
      <c r="AC13" s="8">
        <f>T13+V13+X13+Z13+AB13</f>
        <v>2.7800000000000002</v>
      </c>
      <c r="AD13" s="367">
        <v>10</v>
      </c>
      <c r="AE13" s="363">
        <f>G13+R13+AD13</f>
        <v>24</v>
      </c>
    </row>
    <row r="14" spans="1:34" ht="15.75" thickBot="1" x14ac:dyDescent="0.3">
      <c r="A14" s="23">
        <v>8</v>
      </c>
      <c r="B14" s="323" t="s">
        <v>336</v>
      </c>
      <c r="C14" s="324"/>
      <c r="D14" s="325"/>
      <c r="E14" s="326">
        <v>2004</v>
      </c>
      <c r="F14" s="337">
        <v>45</v>
      </c>
      <c r="G14" s="353">
        <v>9</v>
      </c>
      <c r="H14" s="339" t="s">
        <v>416</v>
      </c>
      <c r="I14" s="263">
        <f>IF(TYPE(FIND("G",H14))=16,VLOOKUP(H14:H14,KT!A:C,2,FALSE),VLOOKUP(H14:H14,KT!H:J,2,FALSE))</f>
        <v>0.51</v>
      </c>
      <c r="J14" s="340">
        <v>4.8</v>
      </c>
      <c r="K14" s="339" t="s">
        <v>422</v>
      </c>
      <c r="L14" s="263">
        <f>IF(TYPE(FIND("G",K14))=16,VLOOKUP(K14:K14,KT!A:C,2,FALSE),VLOOKUP(K14:K14,KT!H:J,2,FALSE))</f>
        <v>0.6</v>
      </c>
      <c r="M14" s="340">
        <v>2.75</v>
      </c>
      <c r="N14" s="339" t="s">
        <v>415</v>
      </c>
      <c r="O14" s="263">
        <f>IF(TYPE(FIND("G",N14))=16,VLOOKUP(N14:N14,KT!A:C,2,FALSE),VLOOKUP(N14:N14,KT!H:J,2,FALSE))</f>
        <v>0.51</v>
      </c>
      <c r="P14" s="340">
        <v>4.9000000000000004</v>
      </c>
      <c r="Q14" s="264">
        <f>I14*J14+L14*M14+O14*P14</f>
        <v>6.5969999999999995</v>
      </c>
      <c r="R14" s="477">
        <v>8</v>
      </c>
      <c r="S14" s="471" t="s">
        <v>209</v>
      </c>
      <c r="T14" s="262">
        <f>IF(TYPE(FIND("G",S14))=16,VLOOKUP(S14:S14,KT!A:C,2,FALSE),VLOOKUP(S14:S14,KT!H:J,2,FALSE))</f>
        <v>0.64</v>
      </c>
      <c r="U14" s="471" t="s">
        <v>209</v>
      </c>
      <c r="V14" s="327">
        <f>IF(TYPE(FIND("G",U14))=16,VLOOKUP(U14:U14,KT!A:C,2,FALSE),VLOOKUP(U14:U14,KT!H:J,2,FALSE))</f>
        <v>0.64</v>
      </c>
      <c r="W14" s="472">
        <v>3</v>
      </c>
      <c r="X14" s="262">
        <f>IF(TYPE(FIND("G",W14))=16,VLOOKUP(W14:W14,KT!A:C,2,FALSE),VLOOKUP(W14:W14,KT!H:J,2,FALSE))</f>
        <v>0.79999999999999993</v>
      </c>
      <c r="Y14" s="472">
        <v>3</v>
      </c>
      <c r="Z14" s="327">
        <f>IF(TYPE(FIND("G",Y14))=16,VLOOKUP(Y14:Y14,KT!A:C,2,FALSE),VLOOKUP(Y14:Y14,KT!H:J,2,FALSE))</f>
        <v>0.79999999999999993</v>
      </c>
      <c r="AA14" s="471" t="s">
        <v>416</v>
      </c>
      <c r="AB14" s="262">
        <f>IF(TYPE(FIND("G",AA14))=16,VLOOKUP(AA14:AA14,KT!A:C,2,FALSE),VLOOKUP(AA14:AA14,KT!H:J,2,FALSE))</f>
        <v>0.51</v>
      </c>
      <c r="AC14" s="265">
        <f>T14+V14+X14+Z14+AB14</f>
        <v>3.3899999999999997</v>
      </c>
      <c r="AD14" s="485">
        <v>7</v>
      </c>
      <c r="AE14" s="364">
        <f>G14+R14+AD14</f>
        <v>24</v>
      </c>
    </row>
    <row r="15" spans="1:34" ht="15.75" thickBot="1" x14ac:dyDescent="0.3">
      <c r="A15" s="36">
        <v>9</v>
      </c>
      <c r="B15" s="328" t="s">
        <v>434</v>
      </c>
      <c r="C15" s="305"/>
      <c r="D15" s="329"/>
      <c r="E15" s="330">
        <v>2004</v>
      </c>
      <c r="F15" s="473">
        <v>49</v>
      </c>
      <c r="G15" s="475">
        <v>8</v>
      </c>
      <c r="H15" s="456" t="s">
        <v>416</v>
      </c>
      <c r="I15" s="270">
        <f>IF(TYPE(FIND("G",H15))=16,VLOOKUP(H15:H15,KT!A:C,2,FALSE),VLOOKUP(H15:H15,KT!H:J,2,FALSE))</f>
        <v>0.51</v>
      </c>
      <c r="J15" s="344">
        <v>3.3</v>
      </c>
      <c r="K15" s="456" t="s">
        <v>417</v>
      </c>
      <c r="L15" s="270">
        <f>IF(TYPE(FIND("G",K15))=16,VLOOKUP(K15:K15,KT!A:C,2,FALSE),VLOOKUP(K15:K15,KT!H:J,2,FALSE))</f>
        <v>0.5</v>
      </c>
      <c r="M15" s="344">
        <v>3.5</v>
      </c>
      <c r="N15" s="456" t="s">
        <v>417</v>
      </c>
      <c r="O15" s="270">
        <f>IF(TYPE(FIND("G",N15))=16,VLOOKUP(N15:N15,KT!A:C,2,FALSE),VLOOKUP(N15:N15,KT!H:J,2,FALSE))</f>
        <v>0.5</v>
      </c>
      <c r="P15" s="344">
        <v>3.1</v>
      </c>
      <c r="Q15" s="271">
        <f>I15*J15+L15*M15+O15*P15</f>
        <v>4.9829999999999997</v>
      </c>
      <c r="R15" s="183">
        <v>9</v>
      </c>
      <c r="S15" s="456" t="s">
        <v>416</v>
      </c>
      <c r="T15" s="249">
        <f>IF(TYPE(FIND("G",S15))=16,VLOOKUP(S15:S15,KT!A:C,2,FALSE),VLOOKUP(S15:S15,KT!H:J,2,FALSE))</f>
        <v>0.51</v>
      </c>
      <c r="U15" s="456" t="s">
        <v>417</v>
      </c>
      <c r="V15" s="314">
        <f>IF(TYPE(FIND("G",U15))=16,VLOOKUP(U15:U15,KT!A:C,2,FALSE),VLOOKUP(U15:U15,KT!H:J,2,FALSE))</f>
        <v>0.5</v>
      </c>
      <c r="W15" s="456" t="s">
        <v>417</v>
      </c>
      <c r="X15" s="249">
        <f>IF(TYPE(FIND("G",W15))=16,VLOOKUP(W15:W15,KT!A:C,2,FALSE),VLOOKUP(W15:W15,KT!H:J,2,FALSE))</f>
        <v>0.5</v>
      </c>
      <c r="Y15" s="456" t="s">
        <v>209</v>
      </c>
      <c r="Z15" s="314">
        <f>IF(TYPE(FIND("G",Y15))=16,VLOOKUP(Y15:Y15,KT!A:C,2,FALSE),VLOOKUP(Y15:Y15,KT!H:J,2,FALSE))</f>
        <v>0.64</v>
      </c>
      <c r="AA15" s="456" t="s">
        <v>209</v>
      </c>
      <c r="AB15" s="249">
        <f>IF(TYPE(FIND("G",AA15))=16,VLOOKUP(AA15:AA15,KT!A:C,2,FALSE),VLOOKUP(AA15:AA15,KT!H:J,2,FALSE))</f>
        <v>0.64</v>
      </c>
      <c r="AC15" s="36">
        <f>T15+V15+X15+Z15+AB15</f>
        <v>2.79</v>
      </c>
      <c r="AD15" s="313">
        <v>9</v>
      </c>
      <c r="AE15" s="365">
        <f>G15+R15+AD15</f>
        <v>26</v>
      </c>
    </row>
    <row r="16" spans="1:34" ht="15.75" thickBot="1" x14ac:dyDescent="0.3">
      <c r="A16" s="383">
        <v>10</v>
      </c>
      <c r="B16" s="318" t="s">
        <v>337</v>
      </c>
      <c r="C16" s="204"/>
      <c r="D16" s="321"/>
      <c r="E16" s="291">
        <v>2003</v>
      </c>
      <c r="F16" s="387">
        <v>38</v>
      </c>
      <c r="G16" s="492">
        <v>10</v>
      </c>
      <c r="H16" s="420" t="s">
        <v>417</v>
      </c>
      <c r="I16" s="493">
        <f>IF(TYPE(FIND("G",H16))=16,VLOOKUP(H16:H16,KT!A:C,2,FALSE),VLOOKUP(H16:H16,KT!H:J,2,FALSE))</f>
        <v>0.5</v>
      </c>
      <c r="J16" s="494">
        <v>1</v>
      </c>
      <c r="K16" s="420" t="s">
        <v>417</v>
      </c>
      <c r="L16" s="493">
        <f>IF(TYPE(FIND("G",K16))=16,VLOOKUP(K16:K16,KT!A:C,2,FALSE),VLOOKUP(K16:K16,KT!H:J,2,FALSE))</f>
        <v>0.5</v>
      </c>
      <c r="M16" s="494">
        <v>3</v>
      </c>
      <c r="N16" s="420" t="s">
        <v>415</v>
      </c>
      <c r="O16" s="493">
        <f>IF(TYPE(FIND("G",N16))=16,VLOOKUP(N16:N16,KT!A:C,2,FALSE),VLOOKUP(N16:N16,KT!H:J,2,FALSE))</f>
        <v>0.51</v>
      </c>
      <c r="P16" s="494">
        <v>3.4</v>
      </c>
      <c r="Q16" s="495">
        <f>I16*J16+L16*M16+O16*P16</f>
        <v>3.734</v>
      </c>
      <c r="R16" s="292">
        <v>10</v>
      </c>
      <c r="S16" s="420" t="s">
        <v>209</v>
      </c>
      <c r="T16" s="207">
        <f>IF(TYPE(FIND("G",S16))=16,VLOOKUP(S16:S16,KT!A:C,2,FALSE),VLOOKUP(S16:S16,KT!H:J,2,FALSE))</f>
        <v>0.64</v>
      </c>
      <c r="U16" s="420" t="s">
        <v>209</v>
      </c>
      <c r="V16" s="496">
        <f>IF(TYPE(FIND("G",U16))=16,VLOOKUP(U16:U16,KT!A:C,2,FALSE),VLOOKUP(U16:U16,KT!H:J,2,FALSE))</f>
        <v>0.64</v>
      </c>
      <c r="W16" s="497">
        <v>3</v>
      </c>
      <c r="X16" s="207">
        <f>IF(TYPE(FIND("G",W16))=16,VLOOKUP(W16:W16,KT!A:C,2,FALSE),VLOOKUP(W16:W16,KT!H:J,2,FALSE))</f>
        <v>0.79999999999999993</v>
      </c>
      <c r="Y16" s="497">
        <v>3</v>
      </c>
      <c r="Z16" s="496">
        <f>IF(TYPE(FIND("G",Y16))=16,VLOOKUP(Y16:Y16,KT!A:C,2,FALSE),VLOOKUP(Y16:Y16,KT!H:J,2,FALSE))</f>
        <v>0.79999999999999993</v>
      </c>
      <c r="AA16" s="420" t="s">
        <v>415</v>
      </c>
      <c r="AB16" s="207">
        <f>IF(TYPE(FIND("G",AA16))=16,VLOOKUP(AA16:AA16,KT!A:C,2,FALSE),VLOOKUP(AA16:AA16,KT!H:J,2,FALSE))</f>
        <v>0.51</v>
      </c>
      <c r="AC16" s="383">
        <f>T16+V16+X16+Z16+AB16</f>
        <v>3.3899999999999997</v>
      </c>
      <c r="AD16" s="498">
        <v>8</v>
      </c>
      <c r="AE16" s="366">
        <f>G16+R16+AD16</f>
        <v>28</v>
      </c>
    </row>
    <row r="17" spans="1:31" ht="15.75" thickBot="1" x14ac:dyDescent="0.3">
      <c r="A17" s="300"/>
      <c r="B17" s="301"/>
      <c r="C17" s="302"/>
      <c r="D17" s="303"/>
      <c r="E17" s="291"/>
      <c r="F17" s="387"/>
      <c r="G17" s="292"/>
      <c r="H17" s="388"/>
      <c r="I17" s="266"/>
      <c r="J17" s="347"/>
      <c r="K17" s="388"/>
      <c r="L17" s="266"/>
      <c r="M17" s="347"/>
      <c r="N17" s="388"/>
      <c r="O17" s="266"/>
      <c r="P17" s="347"/>
      <c r="Q17" s="268"/>
      <c r="R17" s="292"/>
      <c r="S17" s="388"/>
      <c r="T17" s="142"/>
      <c r="U17" s="388"/>
      <c r="V17" s="241"/>
      <c r="W17" s="388"/>
      <c r="X17" s="142"/>
      <c r="Y17" s="388"/>
      <c r="Z17" s="241"/>
      <c r="AA17" s="388"/>
      <c r="AB17" s="142"/>
      <c r="AC17" s="35"/>
      <c r="AD17" s="293"/>
      <c r="AE17" s="363"/>
    </row>
    <row r="18" spans="1:31" ht="15.75" thickBot="1" x14ac:dyDescent="0.3">
      <c r="A18" s="29"/>
      <c r="B18" s="37" t="s">
        <v>403</v>
      </c>
      <c r="C18" s="27"/>
      <c r="D18" s="27"/>
      <c r="E18" s="28"/>
      <c r="F18" s="393"/>
      <c r="G18" s="476"/>
      <c r="H18" s="341"/>
      <c r="I18" s="263"/>
      <c r="J18" s="340"/>
      <c r="K18" s="341"/>
      <c r="L18" s="263"/>
      <c r="M18" s="340"/>
      <c r="N18" s="341"/>
      <c r="O18" s="263"/>
      <c r="P18" s="340"/>
      <c r="Q18" s="264"/>
      <c r="R18" s="476"/>
      <c r="S18" s="472"/>
      <c r="T18" s="262"/>
      <c r="U18" s="472"/>
      <c r="V18" s="327"/>
      <c r="W18" s="472"/>
      <c r="X18" s="262"/>
      <c r="Y18" s="472"/>
      <c r="Z18" s="327"/>
      <c r="AA18" s="472"/>
      <c r="AB18" s="262"/>
      <c r="AC18" s="265"/>
      <c r="AD18" s="479"/>
      <c r="AE18" s="363"/>
    </row>
    <row r="19" spans="1:31" ht="15.75" thickBot="1" x14ac:dyDescent="0.3">
      <c r="A19" s="252">
        <v>1</v>
      </c>
      <c r="B19" s="145" t="s">
        <v>13</v>
      </c>
      <c r="C19" s="146"/>
      <c r="D19" s="156"/>
      <c r="E19" s="10">
        <v>2004</v>
      </c>
      <c r="F19" s="395">
        <v>73</v>
      </c>
      <c r="G19" s="463">
        <v>1</v>
      </c>
      <c r="H19" s="375" t="s">
        <v>198</v>
      </c>
      <c r="I19" s="19">
        <f>IF(TYPE(FIND("G",H19))=16,VLOOKUP(H19:H19,KT!A:C,3,FALSE),VLOOKUP(H19:H19,KT!H:J,3,FALSE))</f>
        <v>0.75</v>
      </c>
      <c r="J19" s="333">
        <v>6.8</v>
      </c>
      <c r="K19" s="375" t="s">
        <v>428</v>
      </c>
      <c r="L19" s="19">
        <f>IF(TYPE(FIND("G",K19))=16,VLOOKUP(K19:K19,KT!A:C,3,FALSE),VLOOKUP(K19:K19,KT!H:J,3,FALSE))</f>
        <v>0.93</v>
      </c>
      <c r="M19" s="333">
        <v>5.6</v>
      </c>
      <c r="N19" s="397">
        <v>7</v>
      </c>
      <c r="O19" s="19">
        <f>IF(TYPE(FIND("G",N19))=16,VLOOKUP(N19:N19,KT!A:C,3,FALSE),VLOOKUP(N19:N19,KT!H:J,3,FALSE))</f>
        <v>0.85</v>
      </c>
      <c r="P19" s="333">
        <v>5.95</v>
      </c>
      <c r="Q19" s="21">
        <f>I19*J19+L19*M19+O19*P19</f>
        <v>15.365500000000001</v>
      </c>
      <c r="R19" s="426">
        <v>1</v>
      </c>
      <c r="S19" s="439" t="s">
        <v>438</v>
      </c>
      <c r="T19" s="20">
        <f>IF(TYPE(FIND("G",S19))=16,VLOOKUP(S19:S19,KT!A:C,3,FALSE),VLOOKUP(S19:S19,KT!H:J,3,FALSE))</f>
        <v>0.83</v>
      </c>
      <c r="U19" s="375" t="s">
        <v>428</v>
      </c>
      <c r="V19" s="22">
        <f>IF(TYPE(FIND("G",U19))=16,VLOOKUP(U19:U19,KT!A:C,3,FALSE),VLOOKUP(U19:U19,KT!H:J,3,FALSE))</f>
        <v>0.93</v>
      </c>
      <c r="W19" s="375" t="s">
        <v>428</v>
      </c>
      <c r="X19" s="20">
        <f>IF(TYPE(FIND("G",W19))=16,VLOOKUP(W19:W19,KT!A:C,3,FALSE),VLOOKUP(W19:W19,KT!H:J,3,FALSE))</f>
        <v>0.93</v>
      </c>
      <c r="Y19" s="375" t="s">
        <v>257</v>
      </c>
      <c r="Z19" s="22">
        <f>IF(TYPE(FIND("G",Y19))=16,VLOOKUP(Y19:Y19,KT!A:C,3,FALSE),VLOOKUP(Y19:Y19,KT!H:J,3,FALSE))</f>
        <v>0.86</v>
      </c>
      <c r="AA19" s="397">
        <v>7</v>
      </c>
      <c r="AB19" s="20">
        <f>IF(TYPE(FIND("G",AA19))=16,VLOOKUP(AA19:AA19,KT!A:C,3,FALSE),VLOOKUP(AA19:AA19,KT!H:J,3,FALSE))</f>
        <v>0.85</v>
      </c>
      <c r="AC19" s="8">
        <f>T19+V19+X19+Z19+AB19</f>
        <v>4.3999999999999995</v>
      </c>
      <c r="AD19" s="468">
        <v>1</v>
      </c>
      <c r="AE19" s="363">
        <f>G19+R19+AD19</f>
        <v>3</v>
      </c>
    </row>
    <row r="20" spans="1:31" ht="15.75" thickBot="1" x14ac:dyDescent="0.3">
      <c r="A20" s="6">
        <v>2</v>
      </c>
      <c r="B20" s="135" t="s">
        <v>338</v>
      </c>
      <c r="C20" s="136"/>
      <c r="D20" s="137"/>
      <c r="E20" s="10">
        <v>2004</v>
      </c>
      <c r="F20" s="348">
        <v>72</v>
      </c>
      <c r="G20" s="356">
        <v>2</v>
      </c>
      <c r="H20" s="332" t="s">
        <v>32</v>
      </c>
      <c r="I20" s="19">
        <f>IF(TYPE(FIND("G",H20))=16,VLOOKUP(H20:H20,KT!A:C,3,FALSE),VLOOKUP(H20:H20,KT!H:J,3,FALSE))</f>
        <v>0.73</v>
      </c>
      <c r="J20" s="333">
        <v>7.5</v>
      </c>
      <c r="K20" s="335" t="s">
        <v>438</v>
      </c>
      <c r="L20" s="19">
        <f>IF(TYPE(FIND("G",K20))=16,VLOOKUP(K20:K20,KT!A:C,3,FALSE),VLOOKUP(K20:K20,KT!H:J,3,FALSE))</f>
        <v>0.83</v>
      </c>
      <c r="M20" s="333">
        <v>7.25</v>
      </c>
      <c r="N20" s="336">
        <v>7</v>
      </c>
      <c r="O20" s="19">
        <f>IF(TYPE(FIND("G",N20))=16,VLOOKUP(N20:N20,KT!A:C,3,FALSE),VLOOKUP(N20:N20,KT!H:J,3,FALSE))</f>
        <v>0.85</v>
      </c>
      <c r="P20" s="333">
        <v>3.75</v>
      </c>
      <c r="Q20" s="21">
        <f>I20*J20+L20*M20+O20*P20</f>
        <v>14.68</v>
      </c>
      <c r="R20" s="361">
        <v>2</v>
      </c>
      <c r="S20" s="375" t="s">
        <v>36</v>
      </c>
      <c r="T20" s="20">
        <f>IF(TYPE(FIND("G",S20))=16,VLOOKUP(S20:S20,KT!A:C,3,FALSE),VLOOKUP(S20:S20,KT!H:J,3,FALSE))</f>
        <v>0.83</v>
      </c>
      <c r="U20" s="375" t="s">
        <v>36</v>
      </c>
      <c r="V20" s="22">
        <f>IF(TYPE(FIND("G",U20))=16,VLOOKUP(U20:U20,KT!A:C,3,FALSE),VLOOKUP(U20:U20,KT!H:J,3,FALSE))</f>
        <v>0.83</v>
      </c>
      <c r="W20" s="375" t="s">
        <v>191</v>
      </c>
      <c r="X20" s="20">
        <f>IF(TYPE(FIND("G",W20))=16,VLOOKUP(W20:W20,KT!A:C,3,FALSE),VLOOKUP(W20:W20,KT!H:J,3,FALSE))</f>
        <v>0.7</v>
      </c>
      <c r="Y20" s="375" t="s">
        <v>421</v>
      </c>
      <c r="Z20" s="22">
        <f>IF(TYPE(FIND("G",Y20))=16,VLOOKUP(Y20:Y20,KT!A:C,3,FALSE),VLOOKUP(Y20:Y20,KT!H:J,3,FALSE))</f>
        <v>0.73</v>
      </c>
      <c r="AA20" s="397">
        <v>7</v>
      </c>
      <c r="AB20" s="20">
        <f>IF(TYPE(FIND("G",AA20))=16,VLOOKUP(AA20:AA20,KT!A:C,3,FALSE),VLOOKUP(AA20:AA20,KT!H:J,3,FALSE))</f>
        <v>0.85</v>
      </c>
      <c r="AC20" s="8">
        <f>T20+V20+X20+Z20+AB20</f>
        <v>3.94</v>
      </c>
      <c r="AD20" s="469">
        <v>4</v>
      </c>
      <c r="AE20" s="363">
        <f>G20+R20+AD20</f>
        <v>8</v>
      </c>
    </row>
    <row r="21" spans="1:31" ht="15.75" thickBot="1" x14ac:dyDescent="0.3">
      <c r="A21" s="17">
        <v>3</v>
      </c>
      <c r="B21" s="143" t="s">
        <v>12</v>
      </c>
      <c r="C21" s="144"/>
      <c r="D21" s="158"/>
      <c r="E21" s="10">
        <v>2003</v>
      </c>
      <c r="F21" s="348">
        <v>69</v>
      </c>
      <c r="G21" s="356">
        <v>3</v>
      </c>
      <c r="H21" s="332" t="s">
        <v>423</v>
      </c>
      <c r="I21" s="19">
        <f>IF(TYPE(FIND("G",H21))=16,VLOOKUP(H21:H21,KT!A:C,3,FALSE),VLOOKUP(H21:H21,KT!H:J,3,FALSE))</f>
        <v>0.7</v>
      </c>
      <c r="J21" s="333">
        <v>3.7</v>
      </c>
      <c r="K21" s="332" t="s">
        <v>428</v>
      </c>
      <c r="L21" s="19">
        <f>IF(TYPE(FIND("G",K21))=16,VLOOKUP(K21:K21,KT!A:C,3,FALSE),VLOOKUP(K21:K21,KT!H:J,3,FALSE))</f>
        <v>0.93</v>
      </c>
      <c r="M21" s="333">
        <v>3.45</v>
      </c>
      <c r="N21" s="332" t="s">
        <v>421</v>
      </c>
      <c r="O21" s="19">
        <f>IF(TYPE(FIND("G",N21))=16,VLOOKUP(N21:N21,KT!A:C,3,FALSE),VLOOKUP(N21:N21,KT!H:J,3,FALSE))</f>
        <v>0.73</v>
      </c>
      <c r="P21" s="333">
        <v>3.9</v>
      </c>
      <c r="Q21" s="21">
        <f>I21*J21+L21*M21+O21*P21</f>
        <v>8.6455000000000002</v>
      </c>
      <c r="R21" s="361">
        <v>5</v>
      </c>
      <c r="S21" s="375" t="s">
        <v>423</v>
      </c>
      <c r="T21" s="20">
        <f>IF(TYPE(FIND("G",S21))=16,VLOOKUP(S21:S21,KT!A:C,3,FALSE),VLOOKUP(S21:S21,KT!H:J,3,FALSE))</f>
        <v>0.7</v>
      </c>
      <c r="U21" s="375" t="s">
        <v>421</v>
      </c>
      <c r="V21" s="22">
        <f>IF(TYPE(FIND("G",U21))=16,VLOOKUP(U21:U21,KT!A:C,3,FALSE),VLOOKUP(U21:U21,KT!H:J,3,FALSE))</f>
        <v>0.73</v>
      </c>
      <c r="W21" s="375" t="s">
        <v>428</v>
      </c>
      <c r="X21" s="20">
        <f>IF(TYPE(FIND("G",W21))=16,VLOOKUP(W21:W21,KT!A:C,3,FALSE),VLOOKUP(W21:W21,KT!H:J,3,FALSE))</f>
        <v>0.93</v>
      </c>
      <c r="Y21" s="375" t="s">
        <v>428</v>
      </c>
      <c r="Z21" s="22">
        <f>IF(TYPE(FIND("G",Y21))=16,VLOOKUP(Y21:Y21,KT!A:C,3,FALSE),VLOOKUP(Y21:Y21,KT!H:J,3,FALSE))</f>
        <v>0.93</v>
      </c>
      <c r="AA21" s="397">
        <v>7</v>
      </c>
      <c r="AB21" s="20">
        <f>IF(TYPE(FIND("G",AA21))=16,VLOOKUP(AA21:AA21,KT!A:C,3,FALSE),VLOOKUP(AA21:AA21,KT!H:J,3,FALSE))</f>
        <v>0.85</v>
      </c>
      <c r="AC21" s="8">
        <f>T21+V21+X21+Z21+AB21</f>
        <v>4.1399999999999997</v>
      </c>
      <c r="AD21" s="469">
        <v>3</v>
      </c>
      <c r="AE21" s="363">
        <f>G21+R21+AD21</f>
        <v>11</v>
      </c>
    </row>
    <row r="22" spans="1:31" ht="15.75" thickBot="1" x14ac:dyDescent="0.3">
      <c r="A22" s="6">
        <v>3</v>
      </c>
      <c r="B22" s="150" t="s">
        <v>339</v>
      </c>
      <c r="C22" s="151"/>
      <c r="D22" s="157"/>
      <c r="E22" s="10">
        <v>2003</v>
      </c>
      <c r="F22" s="348">
        <v>65</v>
      </c>
      <c r="G22" s="356">
        <v>5</v>
      </c>
      <c r="H22" s="336">
        <v>7</v>
      </c>
      <c r="I22" s="19">
        <f>IF(TYPE(FIND("G",H22))=16,VLOOKUP(H22:H22,KT!A:C,3,FALSE),VLOOKUP(H22:H22,KT!H:J,3,FALSE))</f>
        <v>0.85</v>
      </c>
      <c r="J22" s="333">
        <v>4.5</v>
      </c>
      <c r="K22" s="332" t="s">
        <v>423</v>
      </c>
      <c r="L22" s="19">
        <f>IF(TYPE(FIND("G",K22))=16,VLOOKUP(K22:K22,KT!A:C,3,FALSE),VLOOKUP(K22:K22,KT!H:J,3,FALSE))</f>
        <v>0.7</v>
      </c>
      <c r="M22" s="333">
        <v>4.25</v>
      </c>
      <c r="N22" s="332" t="s">
        <v>421</v>
      </c>
      <c r="O22" s="19">
        <f>IF(TYPE(FIND("G",N22))=16,VLOOKUP(N22:N22,KT!A:C,3,FALSE),VLOOKUP(N22:N22,KT!H:J,3,FALSE))</f>
        <v>0.73</v>
      </c>
      <c r="P22" s="333">
        <v>4.45</v>
      </c>
      <c r="Q22" s="21">
        <f>I22*J22+L22*M22+O22*P22</f>
        <v>10.048499999999999</v>
      </c>
      <c r="R22" s="361">
        <v>4</v>
      </c>
      <c r="S22" s="439" t="s">
        <v>438</v>
      </c>
      <c r="T22" s="20">
        <f>IF(TYPE(FIND("G",S22))=16,VLOOKUP(S22:S22,KT!A:C,3,FALSE),VLOOKUP(S22:S22,KT!H:J,3,FALSE))</f>
        <v>0.83</v>
      </c>
      <c r="U22" s="439" t="s">
        <v>439</v>
      </c>
      <c r="V22" s="22">
        <f>IF(TYPE(FIND("G",U22))=16,VLOOKUP(U22:U22,KT!A:C,3,FALSE),VLOOKUP(U22:U22,KT!H:J,3,FALSE))</f>
        <v>0.86</v>
      </c>
      <c r="W22" s="375" t="s">
        <v>36</v>
      </c>
      <c r="X22" s="20">
        <f>IF(TYPE(FIND("G",W22))=16,VLOOKUP(W22:W22,KT!A:C,3,FALSE),VLOOKUP(W22:W22,KT!H:J,3,FALSE))</f>
        <v>0.83</v>
      </c>
      <c r="Y22" s="375" t="s">
        <v>36</v>
      </c>
      <c r="Z22" s="22">
        <f>IF(TYPE(FIND("G",Y22))=16,VLOOKUP(Y22:Y22,KT!A:C,3,FALSE),VLOOKUP(Y22:Y22,KT!H:J,3,FALSE))</f>
        <v>0.83</v>
      </c>
      <c r="AA22" s="397">
        <v>7</v>
      </c>
      <c r="AB22" s="20">
        <f>IF(TYPE(FIND("G",AA22))=16,VLOOKUP(AA22:AA22,KT!A:C,3,FALSE),VLOOKUP(AA22:AA22,KT!H:J,3,FALSE))</f>
        <v>0.85</v>
      </c>
      <c r="AC22" s="8">
        <f>T22+V22+X22+Z22+AB22</f>
        <v>4.2</v>
      </c>
      <c r="AD22" s="469">
        <v>2</v>
      </c>
      <c r="AE22" s="363">
        <f>G22+R22+AD22</f>
        <v>11</v>
      </c>
    </row>
    <row r="23" spans="1:31" ht="15.75" thickBot="1" x14ac:dyDescent="0.3">
      <c r="A23" s="14">
        <v>5</v>
      </c>
      <c r="B23" s="143" t="s">
        <v>340</v>
      </c>
      <c r="C23" s="144"/>
      <c r="D23" s="158"/>
      <c r="E23" s="10">
        <v>2003</v>
      </c>
      <c r="F23" s="349">
        <v>61</v>
      </c>
      <c r="G23" s="357">
        <v>7</v>
      </c>
      <c r="H23" s="332" t="s">
        <v>423</v>
      </c>
      <c r="I23" s="19">
        <f>IF(TYPE(FIND("G",H23))=16,VLOOKUP(H23:H23,KT!A:C,3,FALSE),VLOOKUP(H23:H23,KT!H:J,3,FALSE))</f>
        <v>0.7</v>
      </c>
      <c r="J23" s="333">
        <v>3.8</v>
      </c>
      <c r="K23" s="332" t="s">
        <v>220</v>
      </c>
      <c r="L23" s="19">
        <f>IF(TYPE(FIND("G",K23))=16,VLOOKUP(K23:K23,KT!A:C,3,FALSE),VLOOKUP(K23:K23,KT!H:J,3,FALSE))</f>
        <v>0.83</v>
      </c>
      <c r="M23" s="333">
        <v>5.9</v>
      </c>
      <c r="N23" s="336">
        <v>7</v>
      </c>
      <c r="O23" s="19">
        <f>IF(TYPE(FIND("G",N23))=16,VLOOKUP(N23:N23,KT!A:C,3,FALSE),VLOOKUP(N23:N23,KT!H:J,3,FALSE))</f>
        <v>0.85</v>
      </c>
      <c r="P23" s="333">
        <v>4.4000000000000004</v>
      </c>
      <c r="Q23" s="21">
        <f>I23*J23+L23*M23+O23*P23</f>
        <v>11.297000000000001</v>
      </c>
      <c r="R23" s="362">
        <v>3</v>
      </c>
      <c r="S23" s="375" t="s">
        <v>423</v>
      </c>
      <c r="T23" s="20">
        <f>IF(TYPE(FIND("G",S23))=16,VLOOKUP(S23:S23,KT!A:C,3,FALSE),VLOOKUP(S23:S23,KT!H:J,3,FALSE))</f>
        <v>0.7</v>
      </c>
      <c r="U23" s="375" t="s">
        <v>421</v>
      </c>
      <c r="V23" s="22">
        <f>IF(TYPE(FIND("G",U23))=16,VLOOKUP(U23:U23,KT!A:C,3,FALSE),VLOOKUP(U23:U23,KT!H:J,3,FALSE))</f>
        <v>0.73</v>
      </c>
      <c r="W23" s="375" t="s">
        <v>32</v>
      </c>
      <c r="X23" s="20">
        <f>IF(TYPE(FIND("G",W23))=16,VLOOKUP(W23:W23,KT!A:C,3,FALSE),VLOOKUP(W23:W23,KT!H:J,3,FALSE))</f>
        <v>0.73</v>
      </c>
      <c r="Y23" s="375" t="s">
        <v>32</v>
      </c>
      <c r="Z23" s="22">
        <f>IF(TYPE(FIND("G",Y23))=16,VLOOKUP(Y23:Y23,KT!A:C,3,FALSE),VLOOKUP(Y23:Y23,KT!H:J,3,FALSE))</f>
        <v>0.73</v>
      </c>
      <c r="AA23" s="397">
        <v>7</v>
      </c>
      <c r="AB23" s="20">
        <f>IF(TYPE(FIND("G",AA23))=16,VLOOKUP(AA23:AA23,KT!A:C,3,FALSE),VLOOKUP(AA23:AA23,KT!H:J,3,FALSE))</f>
        <v>0.85</v>
      </c>
      <c r="AC23" s="8">
        <f>T23+V23+X23+Z23+AB23</f>
        <v>3.74</v>
      </c>
      <c r="AD23" s="480">
        <v>5</v>
      </c>
      <c r="AE23" s="363">
        <f>G23+R23+AD23</f>
        <v>15</v>
      </c>
    </row>
    <row r="24" spans="1:31" ht="15.75" thickBot="1" x14ac:dyDescent="0.3">
      <c r="A24" s="6">
        <v>6</v>
      </c>
      <c r="B24" s="135" t="s">
        <v>342</v>
      </c>
      <c r="C24" s="136"/>
      <c r="D24" s="137"/>
      <c r="E24" s="10">
        <v>2004</v>
      </c>
      <c r="F24" s="348">
        <v>68</v>
      </c>
      <c r="G24" s="356">
        <v>4</v>
      </c>
      <c r="H24" s="332" t="s">
        <v>35</v>
      </c>
      <c r="I24" s="19">
        <f>IF(TYPE(FIND("G",H24))=16,VLOOKUP(H24:H24,KT!A:C,3,FALSE),VLOOKUP(H24:H24,KT!H:J,3,FALSE))</f>
        <v>0.75</v>
      </c>
      <c r="J24" s="333">
        <v>3.95</v>
      </c>
      <c r="K24" s="332" t="s">
        <v>32</v>
      </c>
      <c r="L24" s="19">
        <f>IF(TYPE(FIND("G",K24))=16,VLOOKUP(K24:K24,KT!A:C,3,FALSE),VLOOKUP(K24:K24,KT!H:J,3,FALSE))</f>
        <v>0.73</v>
      </c>
      <c r="M24" s="333">
        <v>3.4</v>
      </c>
      <c r="N24" s="336" t="s">
        <v>48</v>
      </c>
      <c r="O24" s="19">
        <f>IF(TYPE(FIND("G",N24))=16,VLOOKUP(N24:N24,KT!A:C,3,FALSE),VLOOKUP(N24:N24,KT!H:J,3,FALSE))</f>
        <v>0</v>
      </c>
      <c r="P24" s="333"/>
      <c r="Q24" s="21">
        <f>I24*J24+L24*M24+O24*P24</f>
        <v>5.4444999999999997</v>
      </c>
      <c r="R24" s="361">
        <v>7</v>
      </c>
      <c r="S24" s="375" t="s">
        <v>32</v>
      </c>
      <c r="T24" s="20">
        <f>IF(TYPE(FIND("G",S24))=16,VLOOKUP(S24:S24,KT!A:C,3,FALSE),VLOOKUP(S24:S24,KT!H:J,3,FALSE))</f>
        <v>0.73</v>
      </c>
      <c r="U24" s="397" t="s">
        <v>48</v>
      </c>
      <c r="V24" s="22">
        <f>IF(TYPE(FIND("G",U24))=16,VLOOKUP(U24:U24,KT!A:C,3,FALSE),VLOOKUP(U24:U24,KT!H:J,3,FALSE))</f>
        <v>0</v>
      </c>
      <c r="W24" s="375" t="s">
        <v>32</v>
      </c>
      <c r="X24" s="20">
        <f>IF(TYPE(FIND("G",W24))=16,VLOOKUP(W24:W24,KT!A:C,3,FALSE),VLOOKUP(W24:W24,KT!H:J,3,FALSE))</f>
        <v>0.73</v>
      </c>
      <c r="Y24" s="397" t="s">
        <v>48</v>
      </c>
      <c r="Z24" s="22">
        <f>IF(TYPE(FIND("G",Y24))=16,VLOOKUP(Y24:Y24,KT!A:C,3,FALSE),VLOOKUP(Y24:Y24,KT!H:J,3,FALSE))</f>
        <v>0</v>
      </c>
      <c r="AA24" s="375" t="s">
        <v>417</v>
      </c>
      <c r="AB24" s="20">
        <f>IF(TYPE(FIND("G",AA24))=16,VLOOKUP(AA24:AA24,KT!A:C,3,FALSE),VLOOKUP(AA24:AA24,KT!H:J,3,FALSE))</f>
        <v>0.4</v>
      </c>
      <c r="AC24" s="8">
        <f>T24+V24+X24+Z24+AB24</f>
        <v>1.8599999999999999</v>
      </c>
      <c r="AD24" s="469">
        <v>7</v>
      </c>
      <c r="AE24" s="363">
        <f>G24+R24+AD24</f>
        <v>18</v>
      </c>
    </row>
    <row r="25" spans="1:31" ht="15.75" thickBot="1" x14ac:dyDescent="0.3">
      <c r="A25" s="18">
        <v>7</v>
      </c>
      <c r="B25" s="154" t="s">
        <v>341</v>
      </c>
      <c r="C25" s="155"/>
      <c r="D25" s="499"/>
      <c r="E25" s="269">
        <v>2003</v>
      </c>
      <c r="F25" s="417">
        <v>62</v>
      </c>
      <c r="G25" s="464">
        <v>6</v>
      </c>
      <c r="H25" s="382" t="s">
        <v>32</v>
      </c>
      <c r="I25" s="270">
        <f>IF(TYPE(FIND("G",H25))=16,VLOOKUP(H25:H25,KT!A:C,3,FALSE),VLOOKUP(H25:H25,KT!H:J,3,FALSE))</f>
        <v>0.73</v>
      </c>
      <c r="J25" s="344">
        <v>4.5999999999999996</v>
      </c>
      <c r="K25" s="382" t="s">
        <v>219</v>
      </c>
      <c r="L25" s="270">
        <f>IF(TYPE(FIND("G",K25))=16,VLOOKUP(K25:K25,KT!A:C,3,FALSE),VLOOKUP(K25:K25,KT!H:J,3,FALSE))</f>
        <v>0.8</v>
      </c>
      <c r="M25" s="344">
        <v>4.2</v>
      </c>
      <c r="N25" s="382" t="s">
        <v>417</v>
      </c>
      <c r="O25" s="270">
        <f>IF(TYPE(FIND("G",N25))=16,VLOOKUP(N25:N25,KT!A:C,3,FALSE),VLOOKUP(N25:N25,KT!H:J,3,FALSE))</f>
        <v>0.4</v>
      </c>
      <c r="P25" s="344">
        <v>4</v>
      </c>
      <c r="Q25" s="271">
        <f>I25*J25+L25*M25+O25*P25</f>
        <v>8.3179999999999996</v>
      </c>
      <c r="R25" s="428">
        <v>6</v>
      </c>
      <c r="S25" s="343">
        <v>3</v>
      </c>
      <c r="T25" s="249">
        <f>IF(TYPE(FIND("G",S25))=16,VLOOKUP(S25:S25,KT!A:C,3,FALSE),VLOOKUP(S25:S25,KT!H:J,3,FALSE))</f>
        <v>0.7</v>
      </c>
      <c r="U25" s="343">
        <v>3</v>
      </c>
      <c r="V25" s="314">
        <f>IF(TYPE(FIND("G",U25))=16,VLOOKUP(U25:U25,KT!A:C,3,FALSE),VLOOKUP(U25:U25,KT!H:J,3,FALSE))</f>
        <v>0.7</v>
      </c>
      <c r="W25" s="456" t="s">
        <v>422</v>
      </c>
      <c r="X25" s="249">
        <f>IF(TYPE(FIND("G",W25))=16,VLOOKUP(W25:W25,KT!A:C,3,FALSE),VLOOKUP(W25:W25,KT!H:J,3,FALSE))</f>
        <v>0.5</v>
      </c>
      <c r="Y25" s="456" t="s">
        <v>417</v>
      </c>
      <c r="Z25" s="314">
        <f>IF(TYPE(FIND("G",Y25))=16,VLOOKUP(Y25:Y25,KT!A:C,3,FALSE),VLOOKUP(Y25:Y25,KT!H:J,3,FALSE))</f>
        <v>0.4</v>
      </c>
      <c r="AA25" s="456" t="s">
        <v>417</v>
      </c>
      <c r="AB25" s="249">
        <f>IF(TYPE(FIND("G",AA25))=16,VLOOKUP(AA25:AA25,KT!A:C,3,FALSE),VLOOKUP(AA25:AA25,KT!H:J,3,FALSE))</f>
        <v>0.4</v>
      </c>
      <c r="AC25" s="36">
        <f>T25+V25+X25+Z25+AB25</f>
        <v>2.6999999999999997</v>
      </c>
      <c r="AD25" s="469">
        <v>6</v>
      </c>
      <c r="AE25" s="363">
        <f>G25+R25+AD25</f>
        <v>18</v>
      </c>
    </row>
    <row r="26" spans="1:31" x14ac:dyDescent="0.25">
      <c r="AD26" s="184"/>
    </row>
    <row r="28" spans="1:31" x14ac:dyDescent="0.25">
      <c r="I28" s="131"/>
    </row>
  </sheetData>
  <sortState ref="A19:AE25">
    <sortCondition ref="AE19:AE25"/>
  </sortState>
  <mergeCells count="9">
    <mergeCell ref="B17:D17"/>
    <mergeCell ref="AE5:AE6"/>
    <mergeCell ref="B6:D6"/>
    <mergeCell ref="A1:AD2"/>
    <mergeCell ref="A3:AD3"/>
    <mergeCell ref="B5:D5"/>
    <mergeCell ref="F5:G5"/>
    <mergeCell ref="H5:R5"/>
    <mergeCell ref="S5:AD5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J25"/>
  <sheetViews>
    <sheetView tabSelected="1" zoomScale="80" zoomScaleNormal="80" workbookViewId="0">
      <selection activeCell="I21" sqref="I21:I22"/>
    </sheetView>
  </sheetViews>
  <sheetFormatPr defaultRowHeight="15" x14ac:dyDescent="0.25"/>
  <cols>
    <col min="1" max="1" width="7.42578125" customWidth="1"/>
    <col min="4" max="4" width="6.5703125" customWidth="1"/>
    <col min="5" max="5" width="8.5703125" customWidth="1"/>
    <col min="6" max="6" width="10.140625" customWidth="1"/>
    <col min="7" max="7" width="9.42578125" customWidth="1"/>
    <col min="8" max="8" width="5.42578125" customWidth="1"/>
    <col min="9" max="9" width="6" customWidth="1"/>
    <col min="10" max="10" width="5.7109375" customWidth="1"/>
    <col min="11" max="12" width="5.42578125" customWidth="1"/>
    <col min="13" max="13" width="5.7109375" customWidth="1"/>
    <col min="14" max="15" width="5.42578125" customWidth="1"/>
    <col min="16" max="16" width="6.42578125" customWidth="1"/>
    <col min="17" max="17" width="7.7109375" customWidth="1"/>
    <col min="18" max="18" width="6.85546875" customWidth="1"/>
    <col min="19" max="27" width="6.140625" customWidth="1"/>
    <col min="28" max="28" width="6" customWidth="1"/>
    <col min="29" max="29" width="7" customWidth="1"/>
    <col min="30" max="30" width="6.5703125" customWidth="1"/>
    <col min="31" max="31" width="12.28515625" customWidth="1"/>
    <col min="32" max="32" width="12.7109375" customWidth="1"/>
    <col min="33" max="33" width="11" customWidth="1"/>
  </cols>
  <sheetData>
    <row r="1" spans="1:36" ht="15" customHeight="1" x14ac:dyDescent="0.25">
      <c r="A1" s="211" t="s">
        <v>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5"/>
      <c r="AF1" s="25"/>
      <c r="AG1" s="3"/>
      <c r="AH1" s="2"/>
      <c r="AI1" s="2"/>
      <c r="AJ1" s="2"/>
    </row>
    <row r="2" spans="1:36" ht="47.25" customHeight="1" x14ac:dyDescent="0.25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5"/>
      <c r="AF2" s="25"/>
      <c r="AG2" s="3"/>
      <c r="AH2" s="2"/>
      <c r="AI2" s="2"/>
      <c r="AJ2" s="2"/>
    </row>
    <row r="3" spans="1:36" ht="22.5" customHeight="1" x14ac:dyDescent="0.25">
      <c r="A3" s="212" t="s">
        <v>37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6"/>
      <c r="AF3" s="26"/>
      <c r="AG3" s="4"/>
      <c r="AH3" s="1"/>
      <c r="AI3" s="1"/>
      <c r="AJ3" s="1"/>
    </row>
    <row r="4" spans="1:36" ht="23.25" customHeight="1" thickBot="1" x14ac:dyDescent="0.3">
      <c r="A4" s="7" t="s">
        <v>40</v>
      </c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1"/>
      <c r="AI4" s="1"/>
      <c r="AJ4" s="1"/>
    </row>
    <row r="5" spans="1:36" ht="15.75" thickBot="1" x14ac:dyDescent="0.3">
      <c r="A5" s="16" t="s">
        <v>0</v>
      </c>
      <c r="B5" s="213" t="s">
        <v>1</v>
      </c>
      <c r="C5" s="214"/>
      <c r="D5" s="215"/>
      <c r="E5" s="16" t="s">
        <v>2</v>
      </c>
      <c r="F5" s="216" t="s">
        <v>26</v>
      </c>
      <c r="G5" s="217"/>
      <c r="H5" s="218" t="s">
        <v>20</v>
      </c>
      <c r="I5" s="213"/>
      <c r="J5" s="213"/>
      <c r="K5" s="213"/>
      <c r="L5" s="213"/>
      <c r="M5" s="213"/>
      <c r="N5" s="213"/>
      <c r="O5" s="213"/>
      <c r="P5" s="214"/>
      <c r="Q5" s="214"/>
      <c r="R5" s="215"/>
      <c r="S5" s="216" t="s">
        <v>31</v>
      </c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5" t="s">
        <v>38</v>
      </c>
      <c r="AF5" s="226"/>
      <c r="AG5" s="219" t="s">
        <v>8</v>
      </c>
    </row>
    <row r="6" spans="1:36" ht="15.75" thickBot="1" x14ac:dyDescent="0.3">
      <c r="A6" s="30"/>
      <c r="B6" s="221" t="s">
        <v>41</v>
      </c>
      <c r="C6" s="222"/>
      <c r="D6" s="223"/>
      <c r="E6" s="30"/>
      <c r="F6" s="31" t="s">
        <v>27</v>
      </c>
      <c r="G6" s="32" t="s">
        <v>3</v>
      </c>
      <c r="H6" s="31" t="s">
        <v>22</v>
      </c>
      <c r="I6" s="33" t="s">
        <v>23</v>
      </c>
      <c r="J6" s="41" t="s">
        <v>24</v>
      </c>
      <c r="K6" s="31" t="s">
        <v>25</v>
      </c>
      <c r="L6" s="33" t="s">
        <v>23</v>
      </c>
      <c r="M6" s="41" t="s">
        <v>24</v>
      </c>
      <c r="N6" s="31" t="s">
        <v>28</v>
      </c>
      <c r="O6" s="33" t="s">
        <v>23</v>
      </c>
      <c r="P6" s="41" t="s">
        <v>24</v>
      </c>
      <c r="Q6" s="33" t="s">
        <v>8</v>
      </c>
      <c r="R6" s="32" t="s">
        <v>3</v>
      </c>
      <c r="S6" s="31" t="s">
        <v>22</v>
      </c>
      <c r="T6" s="41" t="s">
        <v>23</v>
      </c>
      <c r="U6" s="33" t="s">
        <v>25</v>
      </c>
      <c r="V6" s="40" t="s">
        <v>23</v>
      </c>
      <c r="W6" s="31" t="s">
        <v>28</v>
      </c>
      <c r="X6" s="41" t="s">
        <v>23</v>
      </c>
      <c r="Y6" s="33" t="s">
        <v>29</v>
      </c>
      <c r="Z6" s="40" t="s">
        <v>23</v>
      </c>
      <c r="AA6" s="31" t="s">
        <v>30</v>
      </c>
      <c r="AB6" s="41" t="s">
        <v>23</v>
      </c>
      <c r="AC6" s="44" t="s">
        <v>8</v>
      </c>
      <c r="AD6" s="40" t="s">
        <v>3</v>
      </c>
      <c r="AE6" s="44" t="s">
        <v>39</v>
      </c>
      <c r="AF6" s="43" t="s">
        <v>3</v>
      </c>
      <c r="AG6" s="220"/>
    </row>
    <row r="7" spans="1:36" ht="15.75" thickBot="1" x14ac:dyDescent="0.3">
      <c r="A7" s="35">
        <v>1</v>
      </c>
      <c r="B7" s="132" t="s">
        <v>10</v>
      </c>
      <c r="C7" s="133"/>
      <c r="D7" s="134"/>
      <c r="E7" s="254">
        <v>2002</v>
      </c>
      <c r="F7" s="331">
        <v>59</v>
      </c>
      <c r="G7" s="474">
        <v>1</v>
      </c>
      <c r="H7" s="332" t="s">
        <v>36</v>
      </c>
      <c r="I7" s="19">
        <f>IF(TYPE(FIND("G",H7))=16,VLOOKUP(H7:H7,KT!A:C,2,FALSE),VLOOKUP(H7:H7,KT!H:J,2,FALSE))+0.1</f>
        <v>1.05</v>
      </c>
      <c r="J7" s="20">
        <v>7.6</v>
      </c>
      <c r="K7" s="336">
        <v>7</v>
      </c>
      <c r="L7" s="19">
        <f>IF(TYPE(FIND("G",K7))=16,VLOOKUP(K7:K7,KT!A:C,2,FALSE),VLOOKUP(K7:K7,KT!H:J,2,FALSE))</f>
        <v>1</v>
      </c>
      <c r="M7" s="20">
        <v>7.75</v>
      </c>
      <c r="N7" s="335" t="s">
        <v>438</v>
      </c>
      <c r="O7" s="19">
        <f>IF(TYPE(FIND("G",N7))=16,VLOOKUP(N7:N7,KT!A:C,2,FALSE),VLOOKUP(N7:N7,KT!H:J,2,FALSE))</f>
        <v>0.92999999999999994</v>
      </c>
      <c r="P7" s="20">
        <v>7.75</v>
      </c>
      <c r="Q7" s="21">
        <f>I7*J7+L7*M7+O7*P7</f>
        <v>22.9375</v>
      </c>
      <c r="R7" s="182">
        <v>1</v>
      </c>
      <c r="S7" s="397">
        <v>3</v>
      </c>
      <c r="T7" s="20">
        <f>IF(TYPE(FIND("G",S7))=16,VLOOKUP(S7:S7,KT!A:C,2,FALSE),VLOOKUP(S7:S7,KT!H:J,2,FALSE))</f>
        <v>0.79999999999999993</v>
      </c>
      <c r="U7" s="397">
        <v>3</v>
      </c>
      <c r="V7" s="22">
        <f>IF(TYPE(FIND("G",U7))=16,VLOOKUP(U7:U7,KT!A:C,2,FALSE),VLOOKUP(U7:U7,KT!H:J,2,FALSE))</f>
        <v>0.79999999999999993</v>
      </c>
      <c r="W7" s="397">
        <v>7</v>
      </c>
      <c r="X7" s="20">
        <f>IF(TYPE(FIND("G",W7))=16,VLOOKUP(W7:W7,KT!A:C,2,FALSE),VLOOKUP(W7:W7,KT!H:J,2,FALSE))</f>
        <v>1</v>
      </c>
      <c r="Y7" s="397">
        <v>3</v>
      </c>
      <c r="Z7" s="22">
        <f>IF(TYPE(FIND("G",Y7))=16,VLOOKUP(Y7:Y7,KT!A:C,2,FALSE),VLOOKUP(Y7:Y7,KT!H:J,2,FALSE))</f>
        <v>0.79999999999999993</v>
      </c>
      <c r="AA7" s="439" t="s">
        <v>423</v>
      </c>
      <c r="AB7" s="20">
        <f>IF(TYPE(FIND("G",AA7))=16,VLOOKUP(AA7:AA7,KT!A:C,2,FALSE),VLOOKUP(AA7:AA7,KT!H:J,2,FALSE))</f>
        <v>0.79999999999999993</v>
      </c>
      <c r="AC7" s="8">
        <f>T7+V7+X7+Z7+AB7</f>
        <v>4.1999999999999993</v>
      </c>
      <c r="AD7" s="308">
        <v>1</v>
      </c>
      <c r="AE7" s="8">
        <v>64.87</v>
      </c>
      <c r="AF7" s="307">
        <v>1</v>
      </c>
      <c r="AG7" s="363">
        <f>G7+R7+AD7+AF7</f>
        <v>4</v>
      </c>
    </row>
    <row r="8" spans="1:36" ht="15.75" thickBot="1" x14ac:dyDescent="0.3">
      <c r="A8" s="23">
        <v>6</v>
      </c>
      <c r="B8" s="138" t="s">
        <v>21</v>
      </c>
      <c r="C8" s="139"/>
      <c r="D8" s="140"/>
      <c r="E8" s="13">
        <v>2003</v>
      </c>
      <c r="F8" s="337">
        <v>52</v>
      </c>
      <c r="G8" s="353">
        <v>2</v>
      </c>
      <c r="H8" s="332" t="s">
        <v>32</v>
      </c>
      <c r="I8" s="19">
        <f>IF(TYPE(FIND("G",H8))=16,VLOOKUP(H8:H8,KT!A:C,2,FALSE),VLOOKUP(H8:H8,KT!H:J,2,FALSE))</f>
        <v>0.83</v>
      </c>
      <c r="J8" s="20">
        <v>6.1</v>
      </c>
      <c r="K8" s="332" t="s">
        <v>219</v>
      </c>
      <c r="L8" s="19">
        <f>IF(TYPE(FIND("G",K8))=16,VLOOKUP(K8:K8,KT!A:C,2,FALSE),VLOOKUP(K8:K8,KT!H:J,2,FALSE))</f>
        <v>0.9</v>
      </c>
      <c r="M8" s="20">
        <v>5.7</v>
      </c>
      <c r="N8" s="332" t="s">
        <v>431</v>
      </c>
      <c r="O8" s="19">
        <f>IF(TYPE(FIND("G",N8))=16,VLOOKUP(N8:N8,KT!A:C,2,FALSE),VLOOKUP(N8:N8,KT!H:J,2,FALSE))</f>
        <v>0.63</v>
      </c>
      <c r="P8" s="414">
        <v>5.85</v>
      </c>
      <c r="Q8" s="21">
        <f t="shared" ref="Q8" si="0">I8*J8+L8*M8+O8*P8</f>
        <v>13.878499999999999</v>
      </c>
      <c r="R8" s="359">
        <v>2</v>
      </c>
      <c r="S8" s="439" t="s">
        <v>32</v>
      </c>
      <c r="T8" s="20">
        <f>IF(TYPE(FIND("G",S8))=16,VLOOKUP(S8:S8,KT!A:C,2,FALSE),VLOOKUP(S8:S8,KT!H:J,2,FALSE))</f>
        <v>0.83</v>
      </c>
      <c r="U8" s="397" t="s">
        <v>48</v>
      </c>
      <c r="V8" s="22">
        <f>IF(TYPE(FIND("G",U8))=16,VLOOKUP(U8:U8,KT!A:C,2,FALSE),VLOOKUP(U8:U8,KT!H:J,2,FALSE))</f>
        <v>0</v>
      </c>
      <c r="W8" s="397">
        <v>3</v>
      </c>
      <c r="X8" s="20">
        <f>IF(TYPE(FIND("G",W8))=16,VLOOKUP(W8:W8,KT!A:C,2,FALSE),VLOOKUP(W8:W8,KT!H:J,2,FALSE))</f>
        <v>0.79999999999999993</v>
      </c>
      <c r="Y8" s="397" t="s">
        <v>48</v>
      </c>
      <c r="Z8" s="22">
        <f>IF(TYPE(FIND("G",Y8))=16,VLOOKUP(Y8:Y8,KT!A:C,2,FALSE),VLOOKUP(Y8:Y8,KT!H:J,2,FALSE))</f>
        <v>0</v>
      </c>
      <c r="AA8" s="439" t="s">
        <v>219</v>
      </c>
      <c r="AB8" s="20">
        <f>IF(TYPE(FIND("G",AA8))=16,VLOOKUP(AA8:AA8,KT!A:C,2,FALSE),VLOOKUP(AA8:AA8,KT!H:J,2,FALSE))</f>
        <v>0.9</v>
      </c>
      <c r="AC8" s="8">
        <f t="shared" ref="AC8" si="1">T8+V8+X8+Z8+AB8</f>
        <v>2.5299999999999998</v>
      </c>
      <c r="AD8" s="484">
        <v>2</v>
      </c>
      <c r="AE8" s="23">
        <v>40.81</v>
      </c>
      <c r="AF8" s="485">
        <v>2</v>
      </c>
      <c r="AG8" s="363">
        <f t="shared" ref="AG8:AG10" si="2">G8+R8+AD8+AF8</f>
        <v>8</v>
      </c>
    </row>
    <row r="9" spans="1:36" ht="15.75" thickBot="1" x14ac:dyDescent="0.3">
      <c r="A9" s="36"/>
      <c r="B9" s="481"/>
      <c r="C9" s="482"/>
      <c r="D9" s="483"/>
      <c r="E9" s="330"/>
      <c r="F9" s="473"/>
      <c r="G9" s="183"/>
      <c r="H9" s="336"/>
      <c r="I9" s="19"/>
      <c r="J9" s="20"/>
      <c r="K9" s="336"/>
      <c r="L9" s="19"/>
      <c r="M9" s="20"/>
      <c r="N9" s="336"/>
      <c r="O9" s="19"/>
      <c r="P9" s="20"/>
      <c r="Q9" s="21"/>
      <c r="R9" s="183"/>
      <c r="S9" s="397"/>
      <c r="T9" s="20"/>
      <c r="U9" s="397"/>
      <c r="V9" s="22"/>
      <c r="W9" s="397"/>
      <c r="X9" s="20"/>
      <c r="Y9" s="397"/>
      <c r="Z9" s="22"/>
      <c r="AA9" s="397"/>
      <c r="AB9" s="20"/>
      <c r="AC9" s="8"/>
      <c r="AD9" s="478"/>
      <c r="AE9" s="36"/>
      <c r="AF9" s="313"/>
      <c r="AG9" s="363"/>
    </row>
    <row r="10" spans="1:36" ht="15.75" thickBot="1" x14ac:dyDescent="0.3">
      <c r="A10" s="389"/>
      <c r="B10" s="390" t="s">
        <v>42</v>
      </c>
      <c r="C10" s="391"/>
      <c r="D10" s="391"/>
      <c r="E10" s="392"/>
      <c r="F10" s="393"/>
      <c r="G10" s="476"/>
      <c r="H10" s="336"/>
      <c r="I10" s="19"/>
      <c r="J10" s="20"/>
      <c r="K10" s="336"/>
      <c r="L10" s="19"/>
      <c r="M10" s="20"/>
      <c r="N10" s="336"/>
      <c r="O10" s="19"/>
      <c r="P10" s="20"/>
      <c r="Q10" s="21"/>
      <c r="R10" s="476"/>
      <c r="S10" s="397"/>
      <c r="T10" s="20"/>
      <c r="U10" s="397"/>
      <c r="V10" s="22"/>
      <c r="W10" s="397"/>
      <c r="X10" s="20"/>
      <c r="Y10" s="397"/>
      <c r="Z10" s="22"/>
      <c r="AA10" s="397"/>
      <c r="AB10" s="20"/>
      <c r="AC10" s="8"/>
      <c r="AD10" s="479"/>
      <c r="AE10" s="389"/>
      <c r="AF10" s="486"/>
      <c r="AG10" s="363"/>
    </row>
    <row r="11" spans="1:36" ht="15.75" thickBot="1" x14ac:dyDescent="0.3">
      <c r="A11" s="252">
        <v>1</v>
      </c>
      <c r="B11" s="145" t="s">
        <v>331</v>
      </c>
      <c r="C11" s="146"/>
      <c r="D11" s="134"/>
      <c r="E11" s="254">
        <v>2003</v>
      </c>
      <c r="F11" s="395">
        <v>67</v>
      </c>
      <c r="G11" s="463">
        <v>3</v>
      </c>
      <c r="H11" s="335" t="s">
        <v>78</v>
      </c>
      <c r="I11" s="19">
        <f>IF(TYPE(FIND("G",H11))=16,VLOOKUP(H11:H11,KT!A:C,3,FALSE),VLOOKUP(H11:H11,KT!H:J,3,FALSE))</f>
        <v>0.96</v>
      </c>
      <c r="J11" s="20">
        <v>8.6</v>
      </c>
      <c r="K11" s="335" t="s">
        <v>438</v>
      </c>
      <c r="L11" s="19">
        <f>IF(TYPE(FIND("G",K11))=16,VLOOKUP(K11:K11,KT!A:C,3,FALSE),VLOOKUP(K11:K11,KT!H:J,3,FALSE))</f>
        <v>0.83</v>
      </c>
      <c r="M11" s="20">
        <v>9.1999999999999993</v>
      </c>
      <c r="N11" s="332" t="s">
        <v>62</v>
      </c>
      <c r="O11" s="19">
        <f>IF(TYPE(FIND("G",N11))=16,VLOOKUP(N11:N11,KT!A:C,3,FALSE),VLOOKUP(N11:N11,KT!H:J,3,FALSE))</f>
        <v>0.98</v>
      </c>
      <c r="P11" s="20">
        <v>6.35</v>
      </c>
      <c r="Q11" s="21">
        <f>I11*J11+L11*M11+O11*P11</f>
        <v>22.114999999999998</v>
      </c>
      <c r="R11" s="426">
        <v>1</v>
      </c>
      <c r="S11" s="439" t="s">
        <v>78</v>
      </c>
      <c r="T11" s="20">
        <f>IF(TYPE(FIND("G",S11))=16,VLOOKUP(S11:S11,KT!A:C,3,FALSE),VLOOKUP(S11:S11,KT!H:J,3,FALSE))</f>
        <v>0.96</v>
      </c>
      <c r="U11" s="439" t="s">
        <v>438</v>
      </c>
      <c r="V11" s="22">
        <f>IF(TYPE(FIND("G",U11))=16,VLOOKUP(U11:U11,KT!A:C,3,FALSE),VLOOKUP(U11:U11,KT!H:J,3,FALSE))</f>
        <v>0.83</v>
      </c>
      <c r="W11" s="439" t="s">
        <v>62</v>
      </c>
      <c r="X11" s="20">
        <f>IF(TYPE(FIND("G",W11))=16,VLOOKUP(W11:W11,KT!A:C,3,FALSE),VLOOKUP(W11:W11,KT!H:J,3,FALSE))</f>
        <v>0.98</v>
      </c>
      <c r="Y11" s="439" t="s">
        <v>264</v>
      </c>
      <c r="Z11" s="22">
        <f>IF(TYPE(FIND("G",Y11))=16,VLOOKUP(Y11:Y11,KT!A:C,3,FALSE),VLOOKUP(Y11:Y11,KT!H:J,3,FALSE))</f>
        <v>0.96</v>
      </c>
      <c r="AA11" s="439" t="s">
        <v>280</v>
      </c>
      <c r="AB11" s="20">
        <f>IF(TYPE(FIND("G",AA11))=16,VLOOKUP(AA11:AA11,KT!A:C,3,FALSE),VLOOKUP(AA11:AA11,KT!H:J,3,FALSE))</f>
        <v>1.03</v>
      </c>
      <c r="AC11" s="8">
        <f>T11+V11+X11+Z11+AB11</f>
        <v>4.76</v>
      </c>
      <c r="AD11" s="468">
        <v>1</v>
      </c>
      <c r="AE11" s="252">
        <v>47.22</v>
      </c>
      <c r="AF11" s="487">
        <v>4</v>
      </c>
      <c r="AG11" s="363">
        <f>G11+R11+AD11+AF11</f>
        <v>9</v>
      </c>
    </row>
    <row r="12" spans="1:36" ht="15.75" thickBot="1" x14ac:dyDescent="0.3">
      <c r="A12" s="6">
        <v>2</v>
      </c>
      <c r="B12" s="143" t="s">
        <v>7</v>
      </c>
      <c r="C12" s="144"/>
      <c r="D12" s="137"/>
      <c r="E12" s="12">
        <v>2003</v>
      </c>
      <c r="F12" s="348">
        <v>77</v>
      </c>
      <c r="G12" s="356">
        <v>1</v>
      </c>
      <c r="H12" s="336">
        <v>7</v>
      </c>
      <c r="I12" s="19">
        <f>IF(TYPE(FIND("G",H12))=16,VLOOKUP(H12:H12,KT!A:C,3,FALSE),VLOOKUP(H12:H12,KT!H:J,3,FALSE))</f>
        <v>0.85</v>
      </c>
      <c r="J12" s="20">
        <v>7.6</v>
      </c>
      <c r="K12" s="335" t="s">
        <v>438</v>
      </c>
      <c r="L12" s="19">
        <f>IF(TYPE(FIND("G",K12))=16,VLOOKUP(K12:K12,KT!A:C,3,FALSE),VLOOKUP(K12:K12,KT!H:J,3,FALSE))</f>
        <v>0.83</v>
      </c>
      <c r="M12" s="20">
        <v>8.35</v>
      </c>
      <c r="N12" s="332" t="s">
        <v>257</v>
      </c>
      <c r="O12" s="19">
        <f>IF(TYPE(FIND("G",N12))=16,VLOOKUP(N12:N12,KT!A:C,3,FALSE),VLOOKUP(N12:N12,KT!H:J,3,FALSE))</f>
        <v>0.86</v>
      </c>
      <c r="P12" s="20">
        <v>7.45</v>
      </c>
      <c r="Q12" s="21">
        <f>I12*J12+L12*M12+O12*P12</f>
        <v>19.797499999999999</v>
      </c>
      <c r="R12" s="361">
        <v>2</v>
      </c>
      <c r="S12" s="397">
        <v>7</v>
      </c>
      <c r="T12" s="20">
        <f>IF(TYPE(FIND("G",S12))=16,VLOOKUP(S12:S12,KT!A:C,3,FALSE),VLOOKUP(S12:S12,KT!H:J,3,FALSE))</f>
        <v>0.85</v>
      </c>
      <c r="U12" s="397" t="s">
        <v>48</v>
      </c>
      <c r="V12" s="22">
        <f>IF(TYPE(FIND("G",U12))=16,VLOOKUP(U12:U12,KT!A:C,3,FALSE),VLOOKUP(U12:U12,KT!H:J,3,FALSE))</f>
        <v>0</v>
      </c>
      <c r="W12" s="439" t="s">
        <v>423</v>
      </c>
      <c r="X12" s="20">
        <f>IF(TYPE(FIND("G",W12))=16,VLOOKUP(W12:W12,KT!A:C,3,FALSE),VLOOKUP(W12:W12,KT!H:J,3,FALSE))</f>
        <v>0.7</v>
      </c>
      <c r="Y12" s="439" t="s">
        <v>421</v>
      </c>
      <c r="Z12" s="22">
        <f>IF(TYPE(FIND("G",Y12))=16,VLOOKUP(Y12:Y12,KT!A:C,3,FALSE),VLOOKUP(Y12:Y12,KT!H:J,3,FALSE))</f>
        <v>0.73</v>
      </c>
      <c r="AA12" s="439" t="s">
        <v>257</v>
      </c>
      <c r="AB12" s="20">
        <f>IF(TYPE(FIND("G",AA12))=16,VLOOKUP(AA12:AA12,KT!A:C,3,FALSE),VLOOKUP(AA12:AA12,KT!H:J,3,FALSE))</f>
        <v>0.86</v>
      </c>
      <c r="AC12" s="8">
        <f>T12+V12+X12+Z12+AB12</f>
        <v>3.1399999999999997</v>
      </c>
      <c r="AD12" s="469">
        <v>4</v>
      </c>
      <c r="AE12" s="6">
        <v>49.43</v>
      </c>
      <c r="AF12" s="372">
        <v>3</v>
      </c>
      <c r="AG12" s="363">
        <f>G12+R12+AD12+AF12</f>
        <v>10</v>
      </c>
    </row>
    <row r="13" spans="1:36" ht="15.75" thickBot="1" x14ac:dyDescent="0.3">
      <c r="A13" s="6">
        <v>2</v>
      </c>
      <c r="B13" s="143" t="s">
        <v>330</v>
      </c>
      <c r="C13" s="144"/>
      <c r="D13" s="137"/>
      <c r="E13" s="12">
        <v>2002</v>
      </c>
      <c r="F13" s="348">
        <v>72</v>
      </c>
      <c r="G13" s="356">
        <v>2</v>
      </c>
      <c r="H13" s="332" t="s">
        <v>36</v>
      </c>
      <c r="I13" s="19">
        <f>IF(TYPE(FIND("G",H13))=16,VLOOKUP(H13:H13,KT!A:C,3,FALSE),VLOOKUP(H13:H13,KT!H:J,3,FALSE))</f>
        <v>0.83</v>
      </c>
      <c r="J13" s="20">
        <v>6.95</v>
      </c>
      <c r="K13" s="332" t="s">
        <v>423</v>
      </c>
      <c r="L13" s="19">
        <f>IF(TYPE(FIND("G",K13))=16,VLOOKUP(K13:K13,KT!A:C,3,FALSE),VLOOKUP(K13:K13,KT!H:J,3,FALSE))</f>
        <v>0.7</v>
      </c>
      <c r="M13" s="20">
        <v>5.9</v>
      </c>
      <c r="N13" s="332" t="s">
        <v>220</v>
      </c>
      <c r="O13" s="19">
        <f>IF(TYPE(FIND("G",N13))=16,VLOOKUP(N13:N13,KT!A:C,3,FALSE),VLOOKUP(N13:N13,KT!H:J,3,FALSE))</f>
        <v>0.83</v>
      </c>
      <c r="P13" s="20">
        <v>2.5</v>
      </c>
      <c r="Q13" s="21">
        <f>I13*J13+L13*M13+O13*P13</f>
        <v>11.973499999999998</v>
      </c>
      <c r="R13" s="361">
        <v>4</v>
      </c>
      <c r="S13" s="439" t="s">
        <v>36</v>
      </c>
      <c r="T13" s="20">
        <f>IF(TYPE(FIND("G",S13))=16,VLOOKUP(S13:S13,KT!A:C,3,FALSE),VLOOKUP(S13:S13,KT!H:J,3,FALSE))</f>
        <v>0.83</v>
      </c>
      <c r="U13" s="439" t="s">
        <v>36</v>
      </c>
      <c r="V13" s="22">
        <f>IF(TYPE(FIND("G",U13))=16,VLOOKUP(U13:U13,KT!A:C,3,FALSE),VLOOKUP(U13:U13,KT!H:J,3,FALSE))</f>
        <v>0.83</v>
      </c>
      <c r="W13" s="439" t="s">
        <v>220</v>
      </c>
      <c r="X13" s="20">
        <f>IF(TYPE(FIND("G",W13))=16,VLOOKUP(W13:W13,KT!A:C,3,FALSE),VLOOKUP(W13:W13,KT!H:J,3,FALSE))</f>
        <v>0.83</v>
      </c>
      <c r="Y13" s="439" t="s">
        <v>220</v>
      </c>
      <c r="Z13" s="22">
        <f>IF(TYPE(FIND("G",Y13))=16,VLOOKUP(Y13:Y13,KT!A:C,3,FALSE),VLOOKUP(Y13:Y13,KT!H:J,3,FALSE))</f>
        <v>0.83</v>
      </c>
      <c r="AA13" s="397">
        <v>7</v>
      </c>
      <c r="AB13" s="20">
        <f>IF(TYPE(FIND("G",AA13))=16,VLOOKUP(AA13:AA13,KT!A:C,3,FALSE),VLOOKUP(AA13:AA13,KT!H:J,3,FALSE))</f>
        <v>0.85</v>
      </c>
      <c r="AC13" s="8">
        <f>T13+V13+X13+Z13+AB13</f>
        <v>4.17</v>
      </c>
      <c r="AD13" s="469">
        <v>2</v>
      </c>
      <c r="AE13" s="6">
        <v>53.8</v>
      </c>
      <c r="AF13" s="372">
        <v>2</v>
      </c>
      <c r="AG13" s="363">
        <f>G13+R13+AD13+AF13</f>
        <v>10</v>
      </c>
    </row>
    <row r="14" spans="1:36" ht="15.75" thickBot="1" x14ac:dyDescent="0.3">
      <c r="A14" s="6">
        <v>4</v>
      </c>
      <c r="B14" s="143" t="s">
        <v>328</v>
      </c>
      <c r="C14" s="144"/>
      <c r="D14" s="137"/>
      <c r="E14" s="12">
        <v>2002</v>
      </c>
      <c r="F14" s="348">
        <v>56</v>
      </c>
      <c r="G14" s="356">
        <v>5</v>
      </c>
      <c r="H14" s="332" t="s">
        <v>32</v>
      </c>
      <c r="I14" s="19">
        <f>IF(TYPE(FIND("G",H14))=16,VLOOKUP(H14:H14,KT!A:C,3,FALSE),VLOOKUP(H14:H14,KT!H:J,3,FALSE))</f>
        <v>0.73</v>
      </c>
      <c r="J14" s="20">
        <v>6.2</v>
      </c>
      <c r="K14" s="332" t="s">
        <v>219</v>
      </c>
      <c r="L14" s="19">
        <f>IF(TYPE(FIND("G",K14))=16,VLOOKUP(K14:K14,KT!A:C,3,FALSE),VLOOKUP(K14:K14,KT!H:J,3,FALSE))</f>
        <v>0.8</v>
      </c>
      <c r="M14" s="20">
        <v>6</v>
      </c>
      <c r="N14" s="332" t="s">
        <v>423</v>
      </c>
      <c r="O14" s="19">
        <f>IF(TYPE(FIND("G",N14))=16,VLOOKUP(N14:N14,KT!A:C,3,FALSE),VLOOKUP(N14:N14,KT!H:J,3,FALSE))</f>
        <v>0.7</v>
      </c>
      <c r="P14" s="20">
        <v>4.1500000000000004</v>
      </c>
      <c r="Q14" s="21">
        <f>I14*J14+L14*M14+O14*P14</f>
        <v>12.231000000000002</v>
      </c>
      <c r="R14" s="361">
        <v>3</v>
      </c>
      <c r="S14" s="397">
        <v>3</v>
      </c>
      <c r="T14" s="20">
        <f>IF(TYPE(FIND("G",S14))=16,VLOOKUP(S14:S14,KT!A:C,3,FALSE),VLOOKUP(S14:S14,KT!H:J,3,FALSE))</f>
        <v>0.7</v>
      </c>
      <c r="U14" s="397" t="s">
        <v>48</v>
      </c>
      <c r="V14" s="22">
        <f>IF(TYPE(FIND("G",U14))=16,VLOOKUP(U14:U14,KT!A:C,3,FALSE),VLOOKUP(U14:U14,KT!H:J,3,FALSE))</f>
        <v>0</v>
      </c>
      <c r="W14" s="439" t="s">
        <v>219</v>
      </c>
      <c r="X14" s="20">
        <f>IF(TYPE(FIND("G",W14))=16,VLOOKUP(W14:W14,KT!A:C,3,FALSE),VLOOKUP(W14:W14,KT!H:J,3,FALSE))</f>
        <v>0.8</v>
      </c>
      <c r="Y14" s="397">
        <v>7</v>
      </c>
      <c r="Z14" s="22">
        <f>IF(TYPE(FIND("G",Y14))=16,VLOOKUP(Y14:Y14,KT!A:C,3,FALSE),VLOOKUP(Y14:Y14,KT!H:J,3,FALSE))</f>
        <v>0.85</v>
      </c>
      <c r="AA14" s="397" t="s">
        <v>48</v>
      </c>
      <c r="AB14" s="20">
        <f>IF(TYPE(FIND("G",AA14))=16,VLOOKUP(AA14:AA14,KT!A:C,3,FALSE),VLOOKUP(AA14:AA14,KT!H:J,3,FALSE))</f>
        <v>0</v>
      </c>
      <c r="AC14" s="8">
        <f>T14+V14+X14+Z14+AB14</f>
        <v>2.35</v>
      </c>
      <c r="AD14" s="469">
        <v>6</v>
      </c>
      <c r="AE14" s="401">
        <v>53.84</v>
      </c>
      <c r="AF14" s="372">
        <v>1</v>
      </c>
      <c r="AG14" s="363">
        <f>G14+R14+AD14+AF14</f>
        <v>15</v>
      </c>
    </row>
    <row r="15" spans="1:36" ht="15.75" thickBot="1" x14ac:dyDescent="0.3">
      <c r="A15" s="401">
        <v>5</v>
      </c>
      <c r="B15" s="210" t="s">
        <v>435</v>
      </c>
      <c r="C15" s="136"/>
      <c r="D15" s="137"/>
      <c r="E15" s="12">
        <v>2002</v>
      </c>
      <c r="F15" s="349">
        <v>52</v>
      </c>
      <c r="G15" s="357">
        <v>6</v>
      </c>
      <c r="H15" s="336">
        <v>3</v>
      </c>
      <c r="I15" s="19">
        <f>IF(TYPE(FIND("G",H15))=16,VLOOKUP(H15:H15,KT!A:C,3,FALSE),VLOOKUP(H15:H15,KT!H:J,3,FALSE))</f>
        <v>0.7</v>
      </c>
      <c r="J15" s="20">
        <v>5.0999999999999996</v>
      </c>
      <c r="K15" s="332" t="s">
        <v>429</v>
      </c>
      <c r="L15" s="19">
        <f>IF(TYPE(FIND("G",K15))=16,VLOOKUP(K15:K15,KT!A:C,3,FALSE),VLOOKUP(K15:K15,KT!H:J,3,FALSE))</f>
        <v>0.61</v>
      </c>
      <c r="M15" s="20">
        <v>5.8</v>
      </c>
      <c r="N15" s="332" t="s">
        <v>219</v>
      </c>
      <c r="O15" s="19">
        <f>IF(TYPE(FIND("G",N15))=16,VLOOKUP(N15:N15,KT!A:C,3,FALSE),VLOOKUP(N15:N15,KT!H:J,3,FALSE))</f>
        <v>0.8</v>
      </c>
      <c r="P15" s="20">
        <v>3.35</v>
      </c>
      <c r="Q15" s="21">
        <f>I15*J15+L15*M15+O15*P15</f>
        <v>9.7879999999999985</v>
      </c>
      <c r="R15" s="362">
        <v>5</v>
      </c>
      <c r="S15" s="397">
        <v>3</v>
      </c>
      <c r="T15" s="20">
        <f>IF(TYPE(FIND("G",S15))=16,VLOOKUP(S15:S15,KT!A:C,3,FALSE),VLOOKUP(S15:S15,KT!H:J,3,FALSE))</f>
        <v>0.7</v>
      </c>
      <c r="U15" s="439" t="s">
        <v>219</v>
      </c>
      <c r="V15" s="22">
        <f>IF(TYPE(FIND("G",U15))=16,VLOOKUP(U15:U15,KT!A:C,3,FALSE),VLOOKUP(U15:U15,KT!H:J,3,FALSE))</f>
        <v>0.8</v>
      </c>
      <c r="W15" s="439" t="s">
        <v>429</v>
      </c>
      <c r="X15" s="20">
        <f>IF(TYPE(FIND("G",W15))=16,VLOOKUP(W15:W15,KT!A:C,3,FALSE),VLOOKUP(W15:W15,KT!H:J,3,FALSE))</f>
        <v>0.61</v>
      </c>
      <c r="Y15" s="439" t="s">
        <v>423</v>
      </c>
      <c r="Z15" s="22">
        <f>IF(TYPE(FIND("G",Y15))=16,VLOOKUP(Y15:Y15,KT!A:C,3,FALSE),VLOOKUP(Y15:Y15,KT!H:J,3,FALSE))</f>
        <v>0.7</v>
      </c>
      <c r="AA15" s="439" t="s">
        <v>421</v>
      </c>
      <c r="AB15" s="20">
        <f>IF(TYPE(FIND("G",AA15))=16,VLOOKUP(AA15:AA15,KT!A:C,3,FALSE),VLOOKUP(AA15:AA15,KT!H:J,3,FALSE))</f>
        <v>0.73</v>
      </c>
      <c r="AC15" s="8">
        <f>T15+V15+X15+Z15+AB15</f>
        <v>3.5399999999999996</v>
      </c>
      <c r="AD15" s="480">
        <v>3</v>
      </c>
      <c r="AE15" s="6">
        <v>45.87</v>
      </c>
      <c r="AF15" s="372">
        <v>5</v>
      </c>
      <c r="AG15" s="363">
        <f>G15+R15+AD15+AF15</f>
        <v>19</v>
      </c>
    </row>
    <row r="16" spans="1:36" x14ac:dyDescent="0.25">
      <c r="A16" s="6">
        <v>6</v>
      </c>
      <c r="B16" s="135" t="s">
        <v>329</v>
      </c>
      <c r="C16" s="136"/>
      <c r="D16" s="137"/>
      <c r="E16" s="12">
        <v>2003</v>
      </c>
      <c r="F16" s="348">
        <v>58</v>
      </c>
      <c r="G16" s="356">
        <v>4</v>
      </c>
      <c r="H16" s="332" t="s">
        <v>428</v>
      </c>
      <c r="I16" s="19">
        <f>IF(TYPE(FIND("G",H16))=16,VLOOKUP(H16:H16,KT!A:C,3,FALSE),VLOOKUP(H16:H16,KT!H:J,3,FALSE))</f>
        <v>0.93</v>
      </c>
      <c r="J16" s="20">
        <v>4.6500000000000004</v>
      </c>
      <c r="K16" s="336">
        <v>7</v>
      </c>
      <c r="L16" s="19">
        <f>IF(TYPE(FIND("G",K16))=16,VLOOKUP(K16:K16,KT!A:C,3,FALSE),VLOOKUP(K16:K16,KT!H:J,3,FALSE))</f>
        <v>0.85</v>
      </c>
      <c r="M16" s="20">
        <v>3.2</v>
      </c>
      <c r="N16" s="332" t="s">
        <v>32</v>
      </c>
      <c r="O16" s="19">
        <f>IF(TYPE(FIND("G",N16))=16,VLOOKUP(N16:N16,KT!A:C,3,FALSE),VLOOKUP(N16:N16,KT!H:J,3,FALSE))</f>
        <v>0.73</v>
      </c>
      <c r="P16" s="20">
        <v>2.6</v>
      </c>
      <c r="Q16" s="21">
        <f>I16*J16+L16*M16+O16*P16</f>
        <v>8.9425000000000008</v>
      </c>
      <c r="R16" s="361">
        <v>6</v>
      </c>
      <c r="S16" s="397" t="s">
        <v>48</v>
      </c>
      <c r="T16" s="20">
        <f>IF(TYPE(FIND("G",S16))=16,VLOOKUP(S16:S16,KT!A:C,3,FALSE),VLOOKUP(S16:S16,KT!H:J,3,FALSE))</f>
        <v>0</v>
      </c>
      <c r="U16" s="439" t="s">
        <v>220</v>
      </c>
      <c r="V16" s="22">
        <f>IF(TYPE(FIND("G",U16))=16,VLOOKUP(U16:U16,KT!A:C,3,FALSE),VLOOKUP(U16:U16,KT!H:J,3,FALSE))</f>
        <v>0.83</v>
      </c>
      <c r="W16" s="439" t="s">
        <v>36</v>
      </c>
      <c r="X16" s="20">
        <f>IF(TYPE(FIND("G",W16))=16,VLOOKUP(W16:W16,KT!A:C,3,FALSE),VLOOKUP(W16:W16,KT!H:J,3,FALSE))</f>
        <v>0.83</v>
      </c>
      <c r="Y16" s="397" t="s">
        <v>48</v>
      </c>
      <c r="Z16" s="22">
        <f>IF(TYPE(FIND("G",Y16))=16,VLOOKUP(Y16:Y16,KT!A:C,3,FALSE),VLOOKUP(Y16:Y16,KT!H:J,3,FALSE))</f>
        <v>0</v>
      </c>
      <c r="AA16" s="439" t="s">
        <v>32</v>
      </c>
      <c r="AB16" s="20">
        <f>IF(TYPE(FIND("G",AA16))=16,VLOOKUP(AA16:AA16,KT!A:C,3,FALSE),VLOOKUP(AA16:AA16,KT!H:J,3,FALSE))</f>
        <v>0.73</v>
      </c>
      <c r="AC16" s="8">
        <f>T16+V16+X16+Z16+AB16</f>
        <v>2.3899999999999997</v>
      </c>
      <c r="AD16" s="469">
        <v>5</v>
      </c>
      <c r="AE16" s="6">
        <v>44.28</v>
      </c>
      <c r="AF16" s="372">
        <v>6</v>
      </c>
      <c r="AG16" s="363">
        <f>G16+R16+AD16+AF16</f>
        <v>21</v>
      </c>
    </row>
    <row r="17" spans="1:32" x14ac:dyDescent="0.25"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</row>
    <row r="18" spans="1:32" x14ac:dyDescent="0.25">
      <c r="A18" s="295"/>
      <c r="B18" s="295"/>
      <c r="C18" s="295"/>
      <c r="D18" s="295"/>
      <c r="E18" s="295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</row>
    <row r="19" spans="1:32" x14ac:dyDescent="0.25">
      <c r="A19" s="295"/>
      <c r="B19" s="297"/>
      <c r="C19" s="297"/>
      <c r="D19" s="297"/>
      <c r="E19" s="295"/>
      <c r="I19" s="131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</row>
    <row r="20" spans="1:32" x14ac:dyDescent="0.25">
      <c r="A20" s="295"/>
      <c r="B20" s="297"/>
      <c r="C20" s="297"/>
      <c r="D20" s="297"/>
      <c r="E20" s="295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</row>
    <row r="21" spans="1:32" x14ac:dyDescent="0.25">
      <c r="A21" s="295"/>
      <c r="B21" s="488"/>
      <c r="C21" s="488"/>
      <c r="D21" s="488"/>
      <c r="E21" s="295"/>
    </row>
    <row r="22" spans="1:32" x14ac:dyDescent="0.25">
      <c r="A22" s="295"/>
      <c r="B22" s="297"/>
      <c r="C22" s="297"/>
      <c r="D22" s="297"/>
      <c r="E22" s="295"/>
    </row>
    <row r="23" spans="1:32" x14ac:dyDescent="0.25">
      <c r="A23" s="295"/>
      <c r="B23" s="489"/>
      <c r="C23" s="489"/>
      <c r="D23" s="489"/>
      <c r="E23" s="295"/>
    </row>
    <row r="24" spans="1:32" x14ac:dyDescent="0.25">
      <c r="A24" s="295"/>
      <c r="B24" s="488"/>
      <c r="C24" s="488"/>
      <c r="D24" s="488"/>
      <c r="E24" s="295"/>
    </row>
    <row r="25" spans="1:32" x14ac:dyDescent="0.25">
      <c r="A25" s="295"/>
      <c r="B25" s="295"/>
      <c r="C25" s="295"/>
      <c r="D25" s="295"/>
      <c r="E25" s="295"/>
    </row>
  </sheetData>
  <sortState ref="A11:AG16">
    <sortCondition ref="AG11:AG16"/>
  </sortState>
  <mergeCells count="10">
    <mergeCell ref="B9:D9"/>
    <mergeCell ref="AG5:AG6"/>
    <mergeCell ref="B6:D6"/>
    <mergeCell ref="AE5:AF5"/>
    <mergeCell ref="A1:AD2"/>
    <mergeCell ref="A3:AD3"/>
    <mergeCell ref="B5:D5"/>
    <mergeCell ref="F5:G5"/>
    <mergeCell ref="H5:R5"/>
    <mergeCell ref="S5:AD5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6"/>
  <sheetViews>
    <sheetView workbookViewId="0">
      <selection sqref="A1:M157"/>
    </sheetView>
  </sheetViews>
  <sheetFormatPr defaultRowHeight="15" x14ac:dyDescent="0.25"/>
  <sheetData>
    <row r="1" spans="1:12" x14ac:dyDescent="0.25">
      <c r="H1" t="s">
        <v>428</v>
      </c>
      <c r="I1">
        <f>J1+0.12</f>
        <v>1.05</v>
      </c>
      <c r="J1">
        <v>0.93</v>
      </c>
    </row>
    <row r="2" spans="1:12" x14ac:dyDescent="0.25">
      <c r="H2" t="s">
        <v>419</v>
      </c>
      <c r="I2">
        <v>0.79</v>
      </c>
      <c r="J2">
        <v>0.67</v>
      </c>
    </row>
    <row r="3" spans="1:12" x14ac:dyDescent="0.25">
      <c r="A3" s="45" t="s">
        <v>43</v>
      </c>
      <c r="B3" s="46" t="s">
        <v>44</v>
      </c>
      <c r="C3" s="47" t="s">
        <v>45</v>
      </c>
      <c r="D3" s="48"/>
      <c r="E3" s="49"/>
      <c r="F3" s="50"/>
      <c r="G3" s="51"/>
      <c r="H3" s="52" t="s">
        <v>46</v>
      </c>
      <c r="I3" s="53">
        <f>J3+0.1</f>
        <v>0.96</v>
      </c>
      <c r="J3" s="54">
        <v>0.86</v>
      </c>
      <c r="K3" s="55" t="s">
        <v>47</v>
      </c>
      <c r="L3" s="56"/>
    </row>
    <row r="4" spans="1:12" ht="15.75" thickBot="1" x14ac:dyDescent="0.3">
      <c r="A4" s="57" t="s">
        <v>48</v>
      </c>
      <c r="B4" s="58">
        <v>0</v>
      </c>
      <c r="C4" s="58">
        <v>0</v>
      </c>
      <c r="D4" s="59" t="s">
        <v>49</v>
      </c>
      <c r="E4" s="60"/>
      <c r="F4" s="61"/>
      <c r="G4" s="51"/>
      <c r="H4" s="52" t="s">
        <v>50</v>
      </c>
      <c r="I4" s="53">
        <f>J4+0.12</f>
        <v>0.98</v>
      </c>
      <c r="J4" s="54">
        <v>0.86</v>
      </c>
      <c r="K4" s="62" t="s">
        <v>51</v>
      </c>
      <c r="L4" s="63"/>
    </row>
    <row r="5" spans="1:12" x14ac:dyDescent="0.25">
      <c r="A5" s="64" t="s">
        <v>52</v>
      </c>
      <c r="B5" s="65">
        <f t="shared" ref="B5:B52" si="0">C5+0.1</f>
        <v>0.48</v>
      </c>
      <c r="C5" s="66">
        <v>0.38</v>
      </c>
      <c r="D5" s="67" t="s">
        <v>53</v>
      </c>
      <c r="E5" s="68" t="s">
        <v>54</v>
      </c>
      <c r="F5" s="61"/>
      <c r="G5" s="51"/>
      <c r="H5" s="69" t="s">
        <v>55</v>
      </c>
      <c r="I5" s="53">
        <f>J5+0.1</f>
        <v>0.92999999999999994</v>
      </c>
      <c r="J5" s="54">
        <v>0.83</v>
      </c>
      <c r="K5" s="62" t="s">
        <v>56</v>
      </c>
      <c r="L5" s="56"/>
    </row>
    <row r="6" spans="1:12" x14ac:dyDescent="0.25">
      <c r="A6" s="70" t="s">
        <v>57</v>
      </c>
      <c r="B6" s="53">
        <f t="shared" si="0"/>
        <v>0.51</v>
      </c>
      <c r="C6" s="71">
        <v>0.41</v>
      </c>
      <c r="D6" s="72" t="s">
        <v>58</v>
      </c>
      <c r="E6" s="56"/>
      <c r="F6" s="61"/>
      <c r="G6" s="51"/>
      <c r="H6" s="52" t="s">
        <v>36</v>
      </c>
      <c r="I6" s="53">
        <f>J6+0.12</f>
        <v>0.95</v>
      </c>
      <c r="J6" s="54">
        <v>0.83</v>
      </c>
      <c r="K6" s="55" t="s">
        <v>59</v>
      </c>
      <c r="L6" s="73"/>
    </row>
    <row r="7" spans="1:12" ht="26.25" x14ac:dyDescent="0.25">
      <c r="A7" s="74" t="s">
        <v>60</v>
      </c>
      <c r="B7" s="53">
        <f t="shared" si="0"/>
        <v>0.51</v>
      </c>
      <c r="C7" s="75">
        <v>0.41</v>
      </c>
      <c r="D7" s="76" t="s">
        <v>61</v>
      </c>
      <c r="E7" s="77"/>
      <c r="F7" s="78"/>
      <c r="G7" s="51"/>
      <c r="H7" s="52" t="s">
        <v>62</v>
      </c>
      <c r="I7" s="53">
        <f>J7+0.17</f>
        <v>1.1499999999999999</v>
      </c>
      <c r="J7" s="54">
        <v>0.98</v>
      </c>
      <c r="K7" s="55" t="s">
        <v>63</v>
      </c>
      <c r="L7" s="73"/>
    </row>
    <row r="8" spans="1:12" ht="26.25" x14ac:dyDescent="0.25">
      <c r="A8" s="79" t="s">
        <v>64</v>
      </c>
      <c r="B8" s="53">
        <f t="shared" si="0"/>
        <v>0.51</v>
      </c>
      <c r="C8" s="80">
        <v>0.41</v>
      </c>
      <c r="D8" s="81" t="s">
        <v>65</v>
      </c>
      <c r="E8" s="77"/>
      <c r="F8" s="78"/>
      <c r="G8" s="51"/>
      <c r="H8" s="82" t="s">
        <v>66</v>
      </c>
      <c r="I8" s="53">
        <f>J8+0.12</f>
        <v>1.27</v>
      </c>
      <c r="J8" s="54">
        <v>1.1499999999999999</v>
      </c>
      <c r="K8" s="55" t="s">
        <v>67</v>
      </c>
      <c r="L8" s="73"/>
    </row>
    <row r="9" spans="1:12" ht="23.25" x14ac:dyDescent="0.25">
      <c r="A9" s="70" t="s">
        <v>68</v>
      </c>
      <c r="B9" s="53">
        <f t="shared" si="0"/>
        <v>0.51</v>
      </c>
      <c r="C9" s="71">
        <v>0.41</v>
      </c>
      <c r="D9" s="72" t="s">
        <v>69</v>
      </c>
      <c r="E9" s="56"/>
      <c r="F9" s="61"/>
      <c r="G9" s="51"/>
      <c r="H9" s="52" t="s">
        <v>70</v>
      </c>
      <c r="I9" s="53">
        <f>J9+0.12</f>
        <v>1.06</v>
      </c>
      <c r="J9" s="54">
        <v>0.94</v>
      </c>
      <c r="K9" s="83" t="s">
        <v>71</v>
      </c>
      <c r="L9" s="73"/>
    </row>
    <row r="10" spans="1:12" x14ac:dyDescent="0.25">
      <c r="A10" s="70" t="s">
        <v>72</v>
      </c>
      <c r="B10" s="53">
        <f t="shared" si="0"/>
        <v>0.51</v>
      </c>
      <c r="C10" s="71">
        <v>0.41</v>
      </c>
      <c r="D10" s="72" t="s">
        <v>73</v>
      </c>
      <c r="E10" s="56"/>
      <c r="F10" s="61"/>
      <c r="G10" s="84"/>
      <c r="H10" s="52" t="s">
        <v>74</v>
      </c>
      <c r="I10" s="53">
        <f>J10+0.1</f>
        <v>1.04</v>
      </c>
      <c r="J10" s="54">
        <v>0.94</v>
      </c>
      <c r="K10" s="55" t="s">
        <v>75</v>
      </c>
      <c r="L10" s="73"/>
    </row>
    <row r="11" spans="1:12" x14ac:dyDescent="0.25">
      <c r="A11" s="85" t="s">
        <v>76</v>
      </c>
      <c r="B11" s="53">
        <f t="shared" si="0"/>
        <v>0.5</v>
      </c>
      <c r="C11" s="86">
        <v>0.4</v>
      </c>
      <c r="D11" s="87" t="s">
        <v>77</v>
      </c>
      <c r="E11" s="88"/>
      <c r="F11" s="61"/>
      <c r="G11" s="51"/>
      <c r="H11" s="52" t="s">
        <v>78</v>
      </c>
      <c r="I11" s="53">
        <f>J11+0.17</f>
        <v>1.1299999999999999</v>
      </c>
      <c r="J11" s="54">
        <v>0.96</v>
      </c>
      <c r="K11" s="62" t="s">
        <v>79</v>
      </c>
      <c r="L11" s="73"/>
    </row>
    <row r="12" spans="1:12" ht="15.75" thickBot="1" x14ac:dyDescent="0.3">
      <c r="A12" s="89" t="s">
        <v>33</v>
      </c>
      <c r="B12" s="58">
        <f t="shared" si="0"/>
        <v>0.51</v>
      </c>
      <c r="C12" s="90">
        <v>0.41</v>
      </c>
      <c r="D12" s="91" t="s">
        <v>80</v>
      </c>
      <c r="E12" s="60"/>
      <c r="F12" s="61"/>
      <c r="G12" s="51"/>
      <c r="H12" s="52" t="s">
        <v>81</v>
      </c>
      <c r="I12" s="53">
        <f t="shared" ref="I12:I16" si="1">J12+0.15</f>
        <v>1.1099999999999999</v>
      </c>
      <c r="J12" s="54">
        <v>0.96</v>
      </c>
      <c r="K12" s="62" t="s">
        <v>82</v>
      </c>
      <c r="L12" s="73"/>
    </row>
    <row r="13" spans="1:12" ht="23.25" x14ac:dyDescent="0.25">
      <c r="A13" s="64" t="s">
        <v>83</v>
      </c>
      <c r="B13" s="65">
        <f t="shared" si="0"/>
        <v>0.6</v>
      </c>
      <c r="C13" s="66">
        <v>0.5</v>
      </c>
      <c r="D13" s="67" t="s">
        <v>84</v>
      </c>
      <c r="E13" s="68" t="s">
        <v>85</v>
      </c>
      <c r="F13" s="61"/>
      <c r="G13" s="51"/>
      <c r="H13" s="92" t="s">
        <v>86</v>
      </c>
      <c r="I13" s="53">
        <f>J13+0.17</f>
        <v>1.23</v>
      </c>
      <c r="J13" s="93">
        <v>1.06</v>
      </c>
      <c r="K13" s="94" t="s">
        <v>87</v>
      </c>
      <c r="L13" s="73"/>
    </row>
    <row r="14" spans="1:12" ht="23.25" x14ac:dyDescent="0.25">
      <c r="A14" s="70" t="s">
        <v>88</v>
      </c>
      <c r="B14" s="53">
        <f t="shared" si="0"/>
        <v>0.63</v>
      </c>
      <c r="C14" s="71">
        <v>0.53</v>
      </c>
      <c r="D14" s="72" t="s">
        <v>89</v>
      </c>
      <c r="E14" s="56"/>
      <c r="F14" s="61"/>
      <c r="G14" s="51"/>
      <c r="H14" s="92" t="s">
        <v>90</v>
      </c>
      <c r="I14" s="53">
        <f>J14+0.17</f>
        <v>1.1499999999999999</v>
      </c>
      <c r="J14" s="93">
        <v>0.98</v>
      </c>
      <c r="K14" s="94" t="s">
        <v>91</v>
      </c>
      <c r="L14" s="73"/>
    </row>
    <row r="15" spans="1:12" ht="23.25" x14ac:dyDescent="0.25">
      <c r="A15" s="70" t="s">
        <v>92</v>
      </c>
      <c r="B15" s="53">
        <f t="shared" si="0"/>
        <v>0.66</v>
      </c>
      <c r="C15" s="71">
        <v>0.56000000000000005</v>
      </c>
      <c r="D15" s="72" t="s">
        <v>93</v>
      </c>
      <c r="E15" s="56"/>
      <c r="F15" s="61"/>
      <c r="G15" s="51"/>
      <c r="H15" s="92" t="s">
        <v>94</v>
      </c>
      <c r="I15" s="53">
        <f t="shared" si="1"/>
        <v>1.1299999999999999</v>
      </c>
      <c r="J15" s="93">
        <v>0.98</v>
      </c>
      <c r="K15" s="55" t="s">
        <v>95</v>
      </c>
      <c r="L15" s="73"/>
    </row>
    <row r="16" spans="1:12" ht="23.25" x14ac:dyDescent="0.25">
      <c r="A16" s="70" t="s">
        <v>96</v>
      </c>
      <c r="B16" s="53">
        <f t="shared" si="0"/>
        <v>0.63</v>
      </c>
      <c r="C16" s="71">
        <v>0.53</v>
      </c>
      <c r="D16" s="72" t="s">
        <v>97</v>
      </c>
      <c r="E16" s="56"/>
      <c r="F16" s="61"/>
      <c r="G16" s="51"/>
      <c r="H16" s="92" t="s">
        <v>98</v>
      </c>
      <c r="I16" s="53">
        <f t="shared" si="1"/>
        <v>1.1299999999999999</v>
      </c>
      <c r="J16" s="93">
        <v>0.98</v>
      </c>
      <c r="K16" s="55" t="s">
        <v>82</v>
      </c>
      <c r="L16" s="73"/>
    </row>
    <row r="17" spans="1:12" ht="23.25" x14ac:dyDescent="0.25">
      <c r="A17" s="70" t="s">
        <v>99</v>
      </c>
      <c r="B17" s="53">
        <f t="shared" si="0"/>
        <v>0.66</v>
      </c>
      <c r="C17" s="71">
        <v>0.56000000000000005</v>
      </c>
      <c r="D17" s="72" t="s">
        <v>100</v>
      </c>
      <c r="E17" s="56"/>
      <c r="F17" s="61"/>
      <c r="G17" s="51"/>
      <c r="H17" s="92" t="s">
        <v>101</v>
      </c>
      <c r="I17" s="53">
        <f>J17+0.12</f>
        <v>1.19</v>
      </c>
      <c r="J17" s="93">
        <v>1.07</v>
      </c>
      <c r="K17" s="95" t="s">
        <v>102</v>
      </c>
      <c r="L17" s="73"/>
    </row>
    <row r="18" spans="1:12" ht="23.25" x14ac:dyDescent="0.25">
      <c r="A18" s="70" t="s">
        <v>103</v>
      </c>
      <c r="B18" s="53">
        <f t="shared" si="0"/>
        <v>0.66</v>
      </c>
      <c r="C18" s="71">
        <v>0.56000000000000005</v>
      </c>
      <c r="D18" s="72" t="s">
        <v>104</v>
      </c>
      <c r="E18" s="56"/>
      <c r="F18" s="61"/>
      <c r="G18" s="51"/>
      <c r="H18" s="92" t="s">
        <v>105</v>
      </c>
      <c r="I18" s="53">
        <f>J18+0.12</f>
        <v>1.29</v>
      </c>
      <c r="J18" s="93">
        <v>1.17</v>
      </c>
      <c r="K18" s="95" t="s">
        <v>106</v>
      </c>
      <c r="L18" s="73"/>
    </row>
    <row r="19" spans="1:12" ht="23.25" x14ac:dyDescent="0.25">
      <c r="A19" s="70" t="s">
        <v>107</v>
      </c>
      <c r="B19" s="53">
        <f t="shared" si="0"/>
        <v>0.66</v>
      </c>
      <c r="C19" s="71">
        <v>0.56000000000000005</v>
      </c>
      <c r="D19" s="72" t="s">
        <v>108</v>
      </c>
      <c r="E19" s="56"/>
      <c r="F19" s="61"/>
      <c r="G19" s="51"/>
      <c r="H19" s="92" t="s">
        <v>109</v>
      </c>
      <c r="I19" s="53">
        <f t="shared" ref="I19:I24" si="2">J19+0.1</f>
        <v>1.27</v>
      </c>
      <c r="J19" s="93">
        <v>1.17</v>
      </c>
      <c r="K19" s="55" t="s">
        <v>110</v>
      </c>
      <c r="L19" s="73"/>
    </row>
    <row r="20" spans="1:12" ht="23.25" x14ac:dyDescent="0.25">
      <c r="A20" s="96" t="s">
        <v>111</v>
      </c>
      <c r="B20" s="53">
        <f t="shared" si="0"/>
        <v>0.66</v>
      </c>
      <c r="C20" s="86">
        <v>0.56000000000000005</v>
      </c>
      <c r="D20" s="87" t="s">
        <v>112</v>
      </c>
      <c r="E20" s="88"/>
      <c r="F20" s="61"/>
      <c r="G20" s="51"/>
      <c r="H20" s="92" t="s">
        <v>113</v>
      </c>
      <c r="I20" s="53">
        <f t="shared" si="2"/>
        <v>1.2200000000000002</v>
      </c>
      <c r="J20" s="93">
        <v>1.1200000000000001</v>
      </c>
      <c r="K20" s="95" t="s">
        <v>114</v>
      </c>
      <c r="L20" s="73"/>
    </row>
    <row r="21" spans="1:12" ht="24" thickBot="1" x14ac:dyDescent="0.3">
      <c r="A21" s="89" t="s">
        <v>115</v>
      </c>
      <c r="B21" s="58">
        <f t="shared" si="0"/>
        <v>0.66</v>
      </c>
      <c r="C21" s="90">
        <v>0.56000000000000005</v>
      </c>
      <c r="D21" s="91" t="s">
        <v>116</v>
      </c>
      <c r="E21" s="60"/>
      <c r="F21" s="61"/>
      <c r="G21" s="51"/>
      <c r="H21" s="92" t="s">
        <v>117</v>
      </c>
      <c r="I21" s="53">
        <f t="shared" si="2"/>
        <v>1.2200000000000002</v>
      </c>
      <c r="J21" s="93">
        <v>1.1200000000000001</v>
      </c>
      <c r="K21" s="95" t="s">
        <v>91</v>
      </c>
      <c r="L21" s="73"/>
    </row>
    <row r="22" spans="1:12" ht="23.25" x14ac:dyDescent="0.25">
      <c r="A22" s="64" t="s">
        <v>118</v>
      </c>
      <c r="B22" s="65">
        <f t="shared" si="0"/>
        <v>0.71</v>
      </c>
      <c r="C22" s="66">
        <v>0.61</v>
      </c>
      <c r="D22" s="67" t="s">
        <v>119</v>
      </c>
      <c r="E22" s="68" t="s">
        <v>120</v>
      </c>
      <c r="F22" s="61"/>
      <c r="G22" s="51"/>
      <c r="H22" s="92" t="s">
        <v>121</v>
      </c>
      <c r="I22" s="53">
        <f t="shared" si="2"/>
        <v>1.29</v>
      </c>
      <c r="J22" s="93">
        <v>1.19</v>
      </c>
      <c r="K22" s="95" t="s">
        <v>122</v>
      </c>
      <c r="L22" s="73"/>
    </row>
    <row r="23" spans="1:12" ht="34.5" x14ac:dyDescent="0.25">
      <c r="A23" s="70" t="s">
        <v>123</v>
      </c>
      <c r="B23" s="53">
        <f t="shared" si="0"/>
        <v>0.74</v>
      </c>
      <c r="C23" s="71">
        <v>0.64</v>
      </c>
      <c r="D23" s="72" t="s">
        <v>124</v>
      </c>
      <c r="E23" s="56"/>
      <c r="F23" s="61"/>
      <c r="G23" s="51"/>
      <c r="H23" s="92" t="s">
        <v>125</v>
      </c>
      <c r="I23" s="53">
        <f t="shared" si="2"/>
        <v>1.32</v>
      </c>
      <c r="J23" s="93">
        <v>1.22</v>
      </c>
      <c r="K23" s="95" t="s">
        <v>82</v>
      </c>
      <c r="L23" s="73"/>
    </row>
    <row r="24" spans="1:12" ht="34.5" x14ac:dyDescent="0.25">
      <c r="A24" s="70" t="s">
        <v>126</v>
      </c>
      <c r="B24" s="53">
        <f t="shared" si="0"/>
        <v>0.77</v>
      </c>
      <c r="C24" s="71">
        <v>0.67</v>
      </c>
      <c r="D24" s="72" t="s">
        <v>127</v>
      </c>
      <c r="E24" s="56"/>
      <c r="F24" s="61"/>
      <c r="G24" s="51"/>
      <c r="H24" s="92" t="s">
        <v>128</v>
      </c>
      <c r="I24" s="53">
        <f t="shared" si="2"/>
        <v>1.32</v>
      </c>
      <c r="J24" s="93">
        <v>1.22</v>
      </c>
      <c r="K24" s="55" t="s">
        <v>129</v>
      </c>
      <c r="L24" s="73"/>
    </row>
    <row r="25" spans="1:12" x14ac:dyDescent="0.25">
      <c r="A25" s="70" t="s">
        <v>432</v>
      </c>
      <c r="B25" s="53">
        <f t="shared" si="0"/>
        <v>0.74</v>
      </c>
      <c r="C25" s="71">
        <v>0.64</v>
      </c>
      <c r="D25" s="72"/>
      <c r="E25" s="56"/>
      <c r="F25" s="61"/>
      <c r="G25" s="51"/>
      <c r="H25" s="92"/>
      <c r="I25" s="53"/>
      <c r="J25" s="93"/>
      <c r="K25" s="55"/>
      <c r="L25" s="73"/>
    </row>
    <row r="26" spans="1:12" x14ac:dyDescent="0.25">
      <c r="A26" s="52" t="s">
        <v>130</v>
      </c>
      <c r="B26" s="53">
        <f t="shared" si="0"/>
        <v>0.79999999999999993</v>
      </c>
      <c r="C26" s="54">
        <v>0.7</v>
      </c>
      <c r="D26" s="55" t="s">
        <v>131</v>
      </c>
      <c r="E26" s="56"/>
      <c r="F26" s="61"/>
      <c r="G26" s="51"/>
      <c r="H26" s="92" t="s">
        <v>132</v>
      </c>
      <c r="I26" s="53">
        <f>J26+0.1</f>
        <v>1.0900000000000001</v>
      </c>
      <c r="J26" s="93">
        <v>0.99</v>
      </c>
      <c r="K26" s="55" t="s">
        <v>82</v>
      </c>
      <c r="L26" s="73"/>
    </row>
    <row r="27" spans="1:12" ht="34.5" x14ac:dyDescent="0.25">
      <c r="A27" s="70" t="s">
        <v>133</v>
      </c>
      <c r="B27" s="53">
        <f t="shared" si="0"/>
        <v>0.79999999999999993</v>
      </c>
      <c r="C27" s="71">
        <v>0.7</v>
      </c>
      <c r="D27" s="72" t="s">
        <v>134</v>
      </c>
      <c r="E27" s="56"/>
      <c r="F27" s="61"/>
      <c r="G27" s="51"/>
      <c r="H27" s="97"/>
      <c r="I27" s="97"/>
      <c r="J27" s="97"/>
      <c r="K27" s="97"/>
      <c r="L27" s="97"/>
    </row>
    <row r="28" spans="1:12" ht="24" thickBot="1" x14ac:dyDescent="0.3">
      <c r="A28" s="89" t="s">
        <v>135</v>
      </c>
      <c r="B28" s="58">
        <f t="shared" si="0"/>
        <v>0.79999999999999993</v>
      </c>
      <c r="C28" s="90">
        <v>0.7</v>
      </c>
      <c r="D28" s="91" t="s">
        <v>136</v>
      </c>
      <c r="E28" s="60"/>
      <c r="F28" s="61"/>
      <c r="G28" s="51"/>
      <c r="H28" s="97"/>
      <c r="I28" s="97"/>
      <c r="J28" s="97"/>
      <c r="K28" s="97"/>
      <c r="L28" s="97"/>
    </row>
    <row r="29" spans="1:12" ht="23.25" x14ac:dyDescent="0.25">
      <c r="A29" s="64" t="s">
        <v>137</v>
      </c>
      <c r="B29" s="65">
        <f t="shared" si="0"/>
        <v>0.78999999999999992</v>
      </c>
      <c r="C29" s="66">
        <v>0.69</v>
      </c>
      <c r="D29" s="67" t="s">
        <v>138</v>
      </c>
      <c r="E29" s="68" t="s">
        <v>139</v>
      </c>
      <c r="F29" s="61"/>
      <c r="G29" s="51"/>
      <c r="H29" s="97"/>
      <c r="I29" s="97"/>
      <c r="J29" s="97"/>
      <c r="K29" s="97"/>
      <c r="L29" s="97"/>
    </row>
    <row r="30" spans="1:12" x14ac:dyDescent="0.25">
      <c r="A30" s="69" t="s">
        <v>140</v>
      </c>
      <c r="B30" s="53">
        <f t="shared" si="0"/>
        <v>0.82</v>
      </c>
      <c r="C30" s="71">
        <v>0.72</v>
      </c>
      <c r="D30" s="98" t="s">
        <v>141</v>
      </c>
      <c r="E30" s="63"/>
      <c r="F30" s="61"/>
      <c r="G30" s="51"/>
      <c r="H30" s="97"/>
      <c r="I30" s="97"/>
      <c r="J30" s="97"/>
      <c r="K30" s="97"/>
      <c r="L30" s="97"/>
    </row>
    <row r="31" spans="1:12" ht="45.75" x14ac:dyDescent="0.25">
      <c r="A31" s="70" t="s">
        <v>142</v>
      </c>
      <c r="B31" s="53">
        <f t="shared" si="0"/>
        <v>0.85</v>
      </c>
      <c r="C31" s="71">
        <v>0.75</v>
      </c>
      <c r="D31" s="72" t="s">
        <v>143</v>
      </c>
      <c r="E31" s="63"/>
      <c r="F31" s="61"/>
      <c r="G31" s="51"/>
      <c r="H31" s="97"/>
      <c r="I31" s="97"/>
      <c r="J31" s="97"/>
      <c r="K31" s="97"/>
      <c r="L31" s="97"/>
    </row>
    <row r="32" spans="1:12" x14ac:dyDescent="0.25">
      <c r="A32" s="69" t="s">
        <v>144</v>
      </c>
      <c r="B32" s="53">
        <f t="shared" si="0"/>
        <v>0.85</v>
      </c>
      <c r="C32" s="71">
        <v>0.75</v>
      </c>
      <c r="D32" s="98" t="s">
        <v>145</v>
      </c>
      <c r="E32" s="63"/>
      <c r="F32" s="61"/>
      <c r="G32" s="51"/>
      <c r="H32" s="97"/>
      <c r="I32" s="97"/>
      <c r="J32" s="97"/>
      <c r="K32" s="97"/>
      <c r="L32" s="97"/>
    </row>
    <row r="33" spans="1:12" ht="15.75" thickBot="1" x14ac:dyDescent="0.3">
      <c r="A33" s="99" t="s">
        <v>146</v>
      </c>
      <c r="B33" s="58">
        <f t="shared" si="0"/>
        <v>0.91</v>
      </c>
      <c r="C33" s="100">
        <v>0.81</v>
      </c>
      <c r="D33" s="101" t="s">
        <v>147</v>
      </c>
      <c r="E33" s="102"/>
      <c r="F33" s="61"/>
      <c r="G33" s="51"/>
      <c r="H33" s="97"/>
      <c r="I33" s="97"/>
      <c r="J33" s="97"/>
      <c r="K33" s="97"/>
      <c r="L33" s="97"/>
    </row>
    <row r="34" spans="1:12" x14ac:dyDescent="0.25">
      <c r="A34" s="103" t="s">
        <v>148</v>
      </c>
      <c r="B34" s="65">
        <f t="shared" si="0"/>
        <v>0.83</v>
      </c>
      <c r="C34" s="104">
        <v>0.73</v>
      </c>
      <c r="D34" s="105" t="s">
        <v>149</v>
      </c>
      <c r="E34" s="68" t="s">
        <v>150</v>
      </c>
      <c r="F34" s="61"/>
      <c r="G34" s="51"/>
      <c r="H34" s="97"/>
      <c r="I34" s="97"/>
      <c r="J34" s="97"/>
      <c r="K34" s="97"/>
      <c r="L34" s="97"/>
    </row>
    <row r="35" spans="1:12" x14ac:dyDescent="0.25">
      <c r="A35" s="52" t="s">
        <v>151</v>
      </c>
      <c r="B35" s="53">
        <f t="shared" si="0"/>
        <v>0.89</v>
      </c>
      <c r="C35" s="54">
        <v>0.79</v>
      </c>
      <c r="D35" s="55" t="s">
        <v>152</v>
      </c>
      <c r="E35" s="56"/>
      <c r="F35" s="61"/>
      <c r="G35" s="51"/>
      <c r="H35" s="97"/>
      <c r="I35" s="97"/>
      <c r="J35" s="97"/>
      <c r="K35" s="97"/>
      <c r="L35" s="97"/>
    </row>
    <row r="36" spans="1:12" ht="15.75" thickBot="1" x14ac:dyDescent="0.3">
      <c r="A36" s="99" t="s">
        <v>153</v>
      </c>
      <c r="B36" s="58">
        <f t="shared" si="0"/>
        <v>0.98</v>
      </c>
      <c r="C36" s="100">
        <v>0.88</v>
      </c>
      <c r="D36" s="101" t="s">
        <v>154</v>
      </c>
      <c r="E36" s="60"/>
      <c r="F36" s="61"/>
      <c r="G36" s="51"/>
      <c r="H36" s="97"/>
      <c r="I36" s="97"/>
      <c r="J36" s="97"/>
      <c r="K36" s="97"/>
      <c r="L36" s="97"/>
    </row>
    <row r="37" spans="1:12" x14ac:dyDescent="0.25">
      <c r="A37" s="103" t="s">
        <v>155</v>
      </c>
      <c r="B37" s="65">
        <f t="shared" si="0"/>
        <v>0.83</v>
      </c>
      <c r="C37" s="104">
        <v>0.73</v>
      </c>
      <c r="D37" s="105" t="s">
        <v>156</v>
      </c>
      <c r="E37" s="105" t="s">
        <v>156</v>
      </c>
      <c r="F37" s="61"/>
      <c r="G37" s="51"/>
      <c r="H37" s="97"/>
      <c r="I37" s="97"/>
      <c r="J37" s="97"/>
      <c r="K37" s="97"/>
      <c r="L37" s="97"/>
    </row>
    <row r="38" spans="1:12" x14ac:dyDescent="0.25">
      <c r="A38" s="52" t="s">
        <v>157</v>
      </c>
      <c r="B38" s="53">
        <f t="shared" si="0"/>
        <v>0.86</v>
      </c>
      <c r="C38" s="54">
        <v>0.76</v>
      </c>
      <c r="D38" s="55" t="s">
        <v>158</v>
      </c>
      <c r="E38" s="56"/>
      <c r="F38" s="61"/>
      <c r="G38" s="51"/>
      <c r="H38" s="97"/>
      <c r="I38" s="97"/>
      <c r="J38" s="97"/>
      <c r="K38" s="97"/>
      <c r="L38" s="97"/>
    </row>
    <row r="39" spans="1:12" x14ac:dyDescent="0.25">
      <c r="A39" s="52" t="s">
        <v>159</v>
      </c>
      <c r="B39" s="53">
        <f t="shared" si="0"/>
        <v>0.88</v>
      </c>
      <c r="C39" s="54">
        <v>0.78</v>
      </c>
      <c r="D39" s="55" t="s">
        <v>160</v>
      </c>
      <c r="E39" s="56"/>
      <c r="F39" s="61"/>
      <c r="G39" s="51"/>
      <c r="H39" s="97"/>
      <c r="I39" s="97"/>
      <c r="J39" s="97"/>
      <c r="K39" s="97"/>
      <c r="L39" s="97"/>
    </row>
    <row r="40" spans="1:12" x14ac:dyDescent="0.25">
      <c r="A40" s="106" t="s">
        <v>161</v>
      </c>
      <c r="B40" s="107">
        <f t="shared" si="0"/>
        <v>0.96</v>
      </c>
      <c r="C40" s="108">
        <v>0.86</v>
      </c>
      <c r="D40" s="55" t="s">
        <v>162</v>
      </c>
      <c r="E40" s="109"/>
      <c r="F40" s="61"/>
      <c r="G40" s="51"/>
      <c r="H40" s="97"/>
      <c r="I40" s="97"/>
      <c r="J40" s="97"/>
      <c r="K40" s="97"/>
      <c r="L40" s="97"/>
    </row>
    <row r="41" spans="1:12" x14ac:dyDescent="0.25">
      <c r="A41" s="106" t="s">
        <v>163</v>
      </c>
      <c r="B41" s="107">
        <f t="shared" si="0"/>
        <v>1.01</v>
      </c>
      <c r="C41" s="110">
        <v>0.91</v>
      </c>
      <c r="D41" s="111"/>
      <c r="E41" s="112"/>
      <c r="F41" s="61"/>
      <c r="G41" s="51"/>
      <c r="H41" s="97"/>
      <c r="I41" s="97"/>
      <c r="J41" s="97"/>
      <c r="K41" s="97"/>
      <c r="L41" s="97"/>
    </row>
    <row r="42" spans="1:12" x14ac:dyDescent="0.25">
      <c r="A42" s="106" t="s">
        <v>164</v>
      </c>
      <c r="B42" s="107">
        <f t="shared" si="0"/>
        <v>0.99</v>
      </c>
      <c r="C42" s="110">
        <v>0.89</v>
      </c>
      <c r="D42" s="111"/>
      <c r="E42" s="112"/>
      <c r="F42" s="61"/>
      <c r="G42" s="51"/>
      <c r="H42" s="97"/>
      <c r="I42" s="97"/>
      <c r="J42" s="97"/>
      <c r="K42" s="97"/>
      <c r="L42" s="97"/>
    </row>
    <row r="43" spans="1:12" x14ac:dyDescent="0.25">
      <c r="A43" s="106" t="s">
        <v>165</v>
      </c>
      <c r="B43" s="107">
        <f t="shared" si="0"/>
        <v>1.01</v>
      </c>
      <c r="C43" s="110">
        <v>0.91</v>
      </c>
      <c r="F43" s="61"/>
      <c r="G43" s="51"/>
      <c r="H43" s="97"/>
      <c r="I43" s="97"/>
      <c r="J43" s="97"/>
      <c r="K43" s="97"/>
      <c r="L43" s="97"/>
    </row>
    <row r="44" spans="1:12" ht="15.75" thickBot="1" x14ac:dyDescent="0.3">
      <c r="A44" s="106" t="s">
        <v>155</v>
      </c>
      <c r="B44" s="58">
        <f t="shared" si="0"/>
        <v>0.83</v>
      </c>
      <c r="C44" s="100">
        <v>0.73</v>
      </c>
      <c r="D44" s="101"/>
      <c r="E44" s="60"/>
      <c r="F44" s="61"/>
      <c r="G44" s="51"/>
      <c r="H44" s="97"/>
      <c r="I44" s="97"/>
      <c r="J44" s="97"/>
      <c r="K44" s="97"/>
      <c r="L44" s="97"/>
    </row>
    <row r="45" spans="1:12" x14ac:dyDescent="0.25">
      <c r="A45" s="103" t="s">
        <v>166</v>
      </c>
      <c r="B45" s="65">
        <f t="shared" si="0"/>
        <v>0.85</v>
      </c>
      <c r="C45" s="104">
        <v>0.75</v>
      </c>
      <c r="D45" s="105" t="s">
        <v>167</v>
      </c>
      <c r="E45" s="105" t="s">
        <v>168</v>
      </c>
      <c r="F45" s="61"/>
      <c r="G45" s="51"/>
      <c r="H45" s="97"/>
      <c r="I45" s="97"/>
      <c r="J45" s="97"/>
      <c r="K45" s="97"/>
      <c r="L45" s="97"/>
    </row>
    <row r="46" spans="1:12" x14ac:dyDescent="0.25">
      <c r="A46" s="103" t="s">
        <v>169</v>
      </c>
      <c r="B46" s="53">
        <f t="shared" si="0"/>
        <v>0.83</v>
      </c>
      <c r="C46" s="104">
        <v>0.73</v>
      </c>
      <c r="D46" s="105" t="s">
        <v>170</v>
      </c>
      <c r="E46" s="105"/>
      <c r="F46" s="61"/>
      <c r="G46" s="51"/>
      <c r="H46" s="97"/>
      <c r="I46" s="97"/>
      <c r="J46" s="97"/>
      <c r="K46" s="97"/>
      <c r="L46" s="97"/>
    </row>
    <row r="47" spans="1:12" x14ac:dyDescent="0.25">
      <c r="A47" s="69" t="s">
        <v>171</v>
      </c>
      <c r="B47" s="53">
        <f t="shared" si="0"/>
        <v>0.83</v>
      </c>
      <c r="C47" s="54">
        <v>0.73</v>
      </c>
      <c r="D47" s="55" t="s">
        <v>172</v>
      </c>
      <c r="E47" s="56"/>
      <c r="F47" s="61"/>
      <c r="G47" s="51"/>
      <c r="H47" s="97"/>
      <c r="I47" s="97"/>
      <c r="J47" s="97"/>
      <c r="K47" s="97"/>
      <c r="L47" s="97"/>
    </row>
    <row r="48" spans="1:12" x14ac:dyDescent="0.25">
      <c r="A48" s="52" t="s">
        <v>173</v>
      </c>
      <c r="B48" s="53">
        <f t="shared" si="0"/>
        <v>0.88</v>
      </c>
      <c r="C48" s="54">
        <v>0.78</v>
      </c>
      <c r="D48" s="55" t="s">
        <v>174</v>
      </c>
      <c r="E48" s="56"/>
      <c r="F48" s="61"/>
      <c r="G48" s="51"/>
      <c r="H48" s="97"/>
      <c r="I48" s="97"/>
      <c r="J48" s="97"/>
      <c r="K48" s="97"/>
      <c r="L48" s="97"/>
    </row>
    <row r="49" spans="1:12" x14ac:dyDescent="0.25">
      <c r="A49" s="52" t="s">
        <v>175</v>
      </c>
      <c r="B49" s="53">
        <f t="shared" si="0"/>
        <v>0.86</v>
      </c>
      <c r="C49" s="54">
        <v>0.76</v>
      </c>
      <c r="D49" s="55" t="s">
        <v>176</v>
      </c>
      <c r="E49" s="56"/>
      <c r="F49" s="61"/>
      <c r="G49" s="51"/>
      <c r="H49" s="97"/>
      <c r="I49" s="97"/>
      <c r="J49" s="97"/>
      <c r="K49" s="97"/>
      <c r="L49" s="97"/>
    </row>
    <row r="50" spans="1:12" x14ac:dyDescent="0.25">
      <c r="A50" s="69" t="s">
        <v>177</v>
      </c>
      <c r="B50" s="53">
        <f t="shared" si="0"/>
        <v>0.86</v>
      </c>
      <c r="C50" s="54">
        <v>0.76</v>
      </c>
      <c r="D50" s="55" t="s">
        <v>178</v>
      </c>
      <c r="E50" s="56"/>
      <c r="F50" s="61"/>
      <c r="G50" s="51"/>
      <c r="H50" s="97"/>
      <c r="I50" s="97"/>
      <c r="J50" s="97"/>
      <c r="K50" s="97"/>
      <c r="L50" s="97"/>
    </row>
    <row r="51" spans="1:12" x14ac:dyDescent="0.25">
      <c r="A51" s="52" t="s">
        <v>179</v>
      </c>
      <c r="B51" s="53">
        <f t="shared" si="0"/>
        <v>0.88</v>
      </c>
      <c r="C51" s="54">
        <v>0.78</v>
      </c>
      <c r="D51" s="62" t="s">
        <v>180</v>
      </c>
      <c r="E51" s="113"/>
      <c r="F51" s="61"/>
      <c r="G51" s="51"/>
      <c r="H51" s="97"/>
      <c r="I51" s="97"/>
      <c r="J51" s="97"/>
      <c r="K51" s="97"/>
      <c r="L51" s="97"/>
    </row>
    <row r="52" spans="1:12" x14ac:dyDescent="0.25">
      <c r="A52" s="52" t="s">
        <v>181</v>
      </c>
      <c r="B52" s="53">
        <f t="shared" si="0"/>
        <v>0.96</v>
      </c>
      <c r="C52" s="54">
        <v>0.86</v>
      </c>
      <c r="D52" s="62"/>
      <c r="E52" s="63"/>
      <c r="F52" s="61"/>
      <c r="G52" s="51"/>
      <c r="H52" s="97"/>
      <c r="I52" s="97"/>
      <c r="J52" s="97"/>
      <c r="K52" s="97"/>
      <c r="L52" s="97"/>
    </row>
    <row r="53" spans="1:12" x14ac:dyDescent="0.25">
      <c r="A53" s="52" t="s">
        <v>182</v>
      </c>
      <c r="B53" s="53">
        <f t="shared" ref="B53:B62" si="3">C53+0.15</f>
        <v>1.01</v>
      </c>
      <c r="C53" s="54">
        <v>0.86</v>
      </c>
      <c r="D53" s="62" t="s">
        <v>183</v>
      </c>
      <c r="E53" s="62" t="s">
        <v>183</v>
      </c>
      <c r="F53" s="61"/>
      <c r="G53" s="51"/>
      <c r="H53" s="97"/>
      <c r="I53" s="97"/>
      <c r="J53" s="97"/>
      <c r="K53" s="97"/>
      <c r="L53" s="97"/>
    </row>
    <row r="54" spans="1:12" x14ac:dyDescent="0.25">
      <c r="A54" s="52" t="s">
        <v>184</v>
      </c>
      <c r="B54" s="53">
        <f t="shared" si="3"/>
        <v>1.04</v>
      </c>
      <c r="C54" s="54">
        <v>0.89</v>
      </c>
      <c r="D54" s="62" t="s">
        <v>185</v>
      </c>
      <c r="E54" s="88"/>
      <c r="F54" s="61"/>
      <c r="G54" s="51"/>
      <c r="H54" s="97"/>
      <c r="I54" s="97"/>
      <c r="J54" s="97"/>
      <c r="K54" s="97"/>
      <c r="L54" s="97"/>
    </row>
    <row r="55" spans="1:12" ht="15.75" thickBot="1" x14ac:dyDescent="0.3">
      <c r="A55" s="69" t="s">
        <v>186</v>
      </c>
      <c r="B55" s="53">
        <f t="shared" ref="B55:B61" si="4">C55+0.1</f>
        <v>1.1200000000000001</v>
      </c>
      <c r="C55" s="54">
        <v>1.02</v>
      </c>
      <c r="D55" s="62" t="s">
        <v>187</v>
      </c>
      <c r="E55" s="60"/>
      <c r="F55" s="61"/>
      <c r="G55" s="51"/>
      <c r="H55" s="97"/>
      <c r="I55" s="97"/>
      <c r="J55" s="97"/>
      <c r="K55" s="97"/>
      <c r="L55" s="97"/>
    </row>
    <row r="56" spans="1:12" x14ac:dyDescent="0.25">
      <c r="A56" s="52" t="s">
        <v>188</v>
      </c>
      <c r="B56" s="53">
        <f t="shared" si="4"/>
        <v>0.82</v>
      </c>
      <c r="C56" s="104">
        <v>0.72</v>
      </c>
      <c r="D56" s="114" t="s">
        <v>189</v>
      </c>
      <c r="E56" s="114" t="s">
        <v>190</v>
      </c>
      <c r="F56" s="61"/>
      <c r="G56" s="51"/>
      <c r="H56" s="97"/>
      <c r="I56" s="97"/>
      <c r="J56" s="97"/>
      <c r="K56" s="97"/>
      <c r="L56" s="97"/>
    </row>
    <row r="57" spans="1:12" x14ac:dyDescent="0.25">
      <c r="A57" s="69" t="s">
        <v>191</v>
      </c>
      <c r="B57" s="53">
        <f t="shared" si="4"/>
        <v>0.79999999999999993</v>
      </c>
      <c r="C57" s="115">
        <v>0.7</v>
      </c>
      <c r="D57" s="114" t="s">
        <v>192</v>
      </c>
      <c r="E57" s="56"/>
      <c r="F57" s="61"/>
      <c r="G57" s="51"/>
      <c r="H57" s="97"/>
      <c r="I57" s="97"/>
      <c r="J57" s="97"/>
      <c r="K57" s="97"/>
      <c r="L57" s="97"/>
    </row>
    <row r="58" spans="1:12" x14ac:dyDescent="0.25">
      <c r="A58" s="116" t="s">
        <v>34</v>
      </c>
      <c r="B58" s="53">
        <f t="shared" si="4"/>
        <v>0.79999999999999993</v>
      </c>
      <c r="C58" s="115">
        <v>0.7</v>
      </c>
      <c r="D58" s="114" t="s">
        <v>193</v>
      </c>
      <c r="E58" s="56"/>
      <c r="F58" s="61"/>
      <c r="G58" s="51"/>
      <c r="H58" s="97"/>
      <c r="I58" s="97"/>
      <c r="J58" s="97"/>
      <c r="K58" s="97"/>
      <c r="L58" s="97"/>
    </row>
    <row r="59" spans="1:12" x14ac:dyDescent="0.25">
      <c r="A59" s="52" t="s">
        <v>194</v>
      </c>
      <c r="B59" s="53">
        <f t="shared" si="4"/>
        <v>0.85</v>
      </c>
      <c r="C59" s="54">
        <v>0.75</v>
      </c>
      <c r="D59" s="62" t="s">
        <v>195</v>
      </c>
      <c r="E59" s="88"/>
      <c r="F59" s="61"/>
      <c r="G59" s="51"/>
      <c r="H59" s="97"/>
      <c r="I59" s="97"/>
      <c r="J59" s="97"/>
      <c r="K59" s="97"/>
      <c r="L59" s="97"/>
    </row>
    <row r="60" spans="1:12" x14ac:dyDescent="0.25">
      <c r="A60" s="69" t="s">
        <v>196</v>
      </c>
      <c r="B60" s="53">
        <f t="shared" si="4"/>
        <v>0.83</v>
      </c>
      <c r="C60" s="115">
        <v>0.73</v>
      </c>
      <c r="D60" s="62" t="s">
        <v>197</v>
      </c>
      <c r="E60" s="88"/>
      <c r="F60" s="117"/>
      <c r="G60" s="51"/>
      <c r="H60" s="97"/>
      <c r="I60" s="97"/>
      <c r="J60" s="97"/>
      <c r="K60" s="97"/>
      <c r="L60" s="97"/>
    </row>
    <row r="61" spans="1:12" x14ac:dyDescent="0.25">
      <c r="A61" s="69" t="s">
        <v>198</v>
      </c>
      <c r="B61" s="53">
        <f t="shared" si="4"/>
        <v>0.85</v>
      </c>
      <c r="C61" s="115">
        <v>0.75</v>
      </c>
      <c r="D61" s="62" t="s">
        <v>199</v>
      </c>
      <c r="E61" s="88"/>
      <c r="F61" s="61"/>
      <c r="G61" s="51"/>
      <c r="H61" s="97"/>
      <c r="I61" s="97"/>
      <c r="J61" s="97"/>
      <c r="K61" s="97"/>
      <c r="L61" s="97"/>
    </row>
    <row r="62" spans="1:12" ht="15.75" thickBot="1" x14ac:dyDescent="0.3">
      <c r="A62" s="52" t="s">
        <v>200</v>
      </c>
      <c r="B62" s="53">
        <f t="shared" si="3"/>
        <v>0.98</v>
      </c>
      <c r="C62" s="54">
        <v>0.83</v>
      </c>
      <c r="D62" s="114" t="s">
        <v>201</v>
      </c>
      <c r="E62" s="60"/>
      <c r="F62" s="61"/>
      <c r="G62" s="51"/>
      <c r="H62" s="97"/>
      <c r="I62" s="97"/>
      <c r="J62" s="97"/>
      <c r="K62" s="97"/>
      <c r="L62" s="97"/>
    </row>
    <row r="63" spans="1:12" x14ac:dyDescent="0.25">
      <c r="A63" s="52" t="s">
        <v>202</v>
      </c>
      <c r="B63" s="53">
        <f t="shared" ref="B63:B77" si="5">C63+0.1</f>
        <v>1.0900000000000001</v>
      </c>
      <c r="C63" s="54">
        <v>0.99</v>
      </c>
      <c r="D63" s="62" t="s">
        <v>203</v>
      </c>
      <c r="E63" s="114" t="s">
        <v>204</v>
      </c>
      <c r="F63" s="61"/>
      <c r="G63" s="51"/>
      <c r="H63" s="97"/>
      <c r="I63" s="97"/>
      <c r="J63" s="97"/>
      <c r="K63" s="97"/>
      <c r="L63" s="97"/>
    </row>
    <row r="64" spans="1:12" x14ac:dyDescent="0.25">
      <c r="A64" s="52" t="s">
        <v>205</v>
      </c>
      <c r="B64" s="53">
        <f t="shared" si="5"/>
        <v>1.0900000000000001</v>
      </c>
      <c r="C64" s="54">
        <v>0.99</v>
      </c>
      <c r="D64" s="62" t="s">
        <v>203</v>
      </c>
      <c r="E64" s="114"/>
      <c r="F64" s="61"/>
      <c r="G64" s="51"/>
      <c r="H64" s="97"/>
      <c r="I64" s="97"/>
      <c r="J64" s="97"/>
      <c r="K64" s="97"/>
      <c r="L64" s="97"/>
    </row>
    <row r="65" spans="1:12" x14ac:dyDescent="0.25">
      <c r="A65" s="118" t="s">
        <v>206</v>
      </c>
      <c r="B65" s="227">
        <f t="shared" si="5"/>
        <v>1.2100000000000002</v>
      </c>
      <c r="C65" s="115">
        <v>1.1100000000000001</v>
      </c>
      <c r="D65" s="119" t="s">
        <v>207</v>
      </c>
      <c r="E65" s="88"/>
      <c r="F65" s="61"/>
      <c r="G65" s="51"/>
      <c r="H65" s="97"/>
      <c r="I65" s="97"/>
      <c r="J65" s="97"/>
      <c r="K65" s="97"/>
      <c r="L65" s="97"/>
    </row>
    <row r="66" spans="1:12" x14ac:dyDescent="0.25">
      <c r="A66" s="230" t="s">
        <v>208</v>
      </c>
      <c r="B66" s="231">
        <f t="shared" si="5"/>
        <v>1.2100000000000002</v>
      </c>
      <c r="C66" s="232">
        <v>1.1100000000000001</v>
      </c>
      <c r="D66" s="233" t="s">
        <v>207</v>
      </c>
      <c r="E66" s="234"/>
      <c r="F66" s="61"/>
      <c r="G66" s="51"/>
      <c r="H66" s="97"/>
      <c r="I66" s="97"/>
      <c r="J66" s="97"/>
      <c r="K66" s="97"/>
      <c r="L66" s="97"/>
    </row>
    <row r="67" spans="1:12" x14ac:dyDescent="0.25">
      <c r="A67" s="230" t="s">
        <v>433</v>
      </c>
      <c r="B67" s="231">
        <f t="shared" si="5"/>
        <v>0.7</v>
      </c>
      <c r="C67" s="232">
        <v>0.6</v>
      </c>
      <c r="D67" s="233"/>
      <c r="E67" s="234"/>
      <c r="F67" s="61"/>
      <c r="G67" s="51"/>
      <c r="H67" s="97"/>
      <c r="I67" s="97"/>
      <c r="J67" s="97"/>
      <c r="K67" s="97"/>
      <c r="L67" s="97"/>
    </row>
    <row r="68" spans="1:12" x14ac:dyDescent="0.25">
      <c r="A68" s="230" t="s">
        <v>420</v>
      </c>
      <c r="B68" s="231">
        <f>C68+0.1</f>
        <v>0.69</v>
      </c>
      <c r="C68" s="232">
        <v>0.59</v>
      </c>
      <c r="D68" s="233"/>
      <c r="E68" s="234"/>
      <c r="F68" s="61"/>
      <c r="G68" s="51"/>
      <c r="H68" s="97"/>
      <c r="I68" s="97"/>
      <c r="J68" s="97"/>
      <c r="K68" s="97"/>
      <c r="L68" s="97"/>
    </row>
    <row r="69" spans="1:12" x14ac:dyDescent="0.25">
      <c r="A69" s="230" t="s">
        <v>413</v>
      </c>
      <c r="B69" s="231">
        <f t="shared" si="5"/>
        <v>0.66999999999999993</v>
      </c>
      <c r="C69" s="232">
        <v>0.56999999999999995</v>
      </c>
      <c r="D69" s="233"/>
      <c r="E69" s="234"/>
      <c r="F69" s="61"/>
      <c r="G69" s="51"/>
      <c r="H69" s="97"/>
      <c r="I69" s="97"/>
      <c r="J69" s="97"/>
      <c r="K69" s="97"/>
      <c r="L69" s="97"/>
    </row>
    <row r="70" spans="1:12" x14ac:dyDescent="0.25">
      <c r="A70" s="235" t="s">
        <v>209</v>
      </c>
      <c r="B70" s="231">
        <f t="shared" si="5"/>
        <v>0.64</v>
      </c>
      <c r="C70" s="236">
        <v>0.54</v>
      </c>
      <c r="D70" s="237" t="s">
        <v>210</v>
      </c>
      <c r="E70" s="238" t="s">
        <v>211</v>
      </c>
      <c r="F70" s="50"/>
      <c r="G70" s="51"/>
      <c r="H70" s="97"/>
      <c r="I70" s="97"/>
      <c r="J70" s="97"/>
      <c r="K70" s="97"/>
      <c r="L70" s="97"/>
    </row>
    <row r="71" spans="1:12" x14ac:dyDescent="0.25">
      <c r="A71" s="239">
        <v>3</v>
      </c>
      <c r="B71" s="231">
        <f t="shared" si="5"/>
        <v>0.79999999999999993</v>
      </c>
      <c r="C71" s="236">
        <v>0.7</v>
      </c>
      <c r="D71" s="240" t="s">
        <v>212</v>
      </c>
      <c r="E71" s="238"/>
      <c r="F71" s="61"/>
      <c r="G71" s="51"/>
      <c r="H71" s="97"/>
      <c r="I71" s="97"/>
      <c r="J71" s="97"/>
      <c r="K71" s="97"/>
      <c r="L71" s="97"/>
    </row>
    <row r="72" spans="1:12" x14ac:dyDescent="0.25">
      <c r="A72" s="228" t="s">
        <v>32</v>
      </c>
      <c r="B72" s="65">
        <f t="shared" si="5"/>
        <v>0.83</v>
      </c>
      <c r="C72" s="120">
        <v>0.73</v>
      </c>
      <c r="D72" s="121" t="s">
        <v>213</v>
      </c>
      <c r="E72" s="229"/>
      <c r="F72" s="61"/>
      <c r="G72" s="51"/>
      <c r="H72" s="97"/>
      <c r="I72" s="97"/>
      <c r="J72" s="97"/>
      <c r="K72" s="97"/>
      <c r="L72" s="97"/>
    </row>
    <row r="73" spans="1:12" x14ac:dyDescent="0.25">
      <c r="A73" s="52" t="s">
        <v>35</v>
      </c>
      <c r="B73" s="53">
        <f t="shared" si="5"/>
        <v>0.85</v>
      </c>
      <c r="C73" s="54">
        <v>0.75</v>
      </c>
      <c r="D73" s="55" t="s">
        <v>214</v>
      </c>
      <c r="E73" s="123"/>
      <c r="F73" s="61"/>
      <c r="G73" s="51"/>
      <c r="H73" s="97"/>
      <c r="I73" s="97"/>
      <c r="J73" s="97"/>
      <c r="K73" s="97"/>
      <c r="L73" s="97"/>
    </row>
    <row r="74" spans="1:12" x14ac:dyDescent="0.25">
      <c r="A74" s="52" t="s">
        <v>36</v>
      </c>
      <c r="B74" s="53">
        <f>C74+0.1+0.02</f>
        <v>0.95</v>
      </c>
      <c r="C74" s="54">
        <v>0.83</v>
      </c>
      <c r="D74" s="55"/>
      <c r="E74" s="56"/>
      <c r="F74" s="61"/>
      <c r="G74" s="51"/>
      <c r="H74" s="97"/>
      <c r="I74" s="97"/>
      <c r="J74" s="97"/>
      <c r="K74" s="97"/>
      <c r="L74" s="97"/>
    </row>
    <row r="75" spans="1:12" x14ac:dyDescent="0.25">
      <c r="A75" s="52" t="s">
        <v>215</v>
      </c>
      <c r="B75" s="53">
        <f t="shared" si="5"/>
        <v>0.86</v>
      </c>
      <c r="C75" s="54">
        <v>0.76</v>
      </c>
      <c r="D75" s="55" t="s">
        <v>216</v>
      </c>
      <c r="E75" s="56"/>
      <c r="F75" s="61"/>
      <c r="G75" s="51"/>
      <c r="H75" s="97"/>
      <c r="I75" s="97"/>
      <c r="J75" s="97"/>
      <c r="K75" s="97"/>
      <c r="L75" s="97"/>
    </row>
    <row r="76" spans="1:12" ht="34.5" x14ac:dyDescent="0.25">
      <c r="A76" s="52" t="s">
        <v>217</v>
      </c>
      <c r="B76" s="53">
        <f t="shared" si="5"/>
        <v>0.91999999999999993</v>
      </c>
      <c r="C76" s="54">
        <v>0.82</v>
      </c>
      <c r="D76" s="122" t="s">
        <v>218</v>
      </c>
      <c r="E76" s="56"/>
      <c r="F76" s="61"/>
      <c r="G76" s="51"/>
      <c r="H76" s="97"/>
      <c r="I76" s="97"/>
      <c r="J76" s="97"/>
      <c r="K76" s="97"/>
      <c r="L76" s="97"/>
    </row>
    <row r="77" spans="1:12" x14ac:dyDescent="0.25">
      <c r="A77" s="82" t="s">
        <v>219</v>
      </c>
      <c r="B77" s="53">
        <f t="shared" si="5"/>
        <v>0.9</v>
      </c>
      <c r="C77" s="54">
        <v>0.8</v>
      </c>
      <c r="D77" s="55">
        <v>540</v>
      </c>
      <c r="E77" s="56"/>
      <c r="F77" s="61"/>
      <c r="G77" s="51"/>
      <c r="H77" s="97"/>
      <c r="I77" s="97"/>
      <c r="J77" s="97"/>
      <c r="K77" s="97"/>
      <c r="L77" s="97"/>
    </row>
    <row r="78" spans="1:12" x14ac:dyDescent="0.25">
      <c r="A78" s="82"/>
      <c r="B78" s="53"/>
      <c r="C78" s="54"/>
      <c r="D78" s="55"/>
      <c r="E78" s="56"/>
      <c r="F78" s="61"/>
      <c r="G78" s="51"/>
      <c r="H78" s="97"/>
      <c r="I78" s="97"/>
      <c r="J78" s="97"/>
      <c r="K78" s="97"/>
      <c r="L78" s="97"/>
    </row>
    <row r="79" spans="1:12" x14ac:dyDescent="0.25">
      <c r="A79" s="52" t="s">
        <v>220</v>
      </c>
      <c r="B79" s="53">
        <f>C79+0.1</f>
        <v>0.92999999999999994</v>
      </c>
      <c r="C79" s="54">
        <v>0.83</v>
      </c>
      <c r="D79" s="55" t="s">
        <v>221</v>
      </c>
      <c r="E79" s="56"/>
      <c r="F79" s="61"/>
      <c r="G79" s="51"/>
      <c r="H79" s="97"/>
      <c r="I79" s="97"/>
      <c r="J79" s="97"/>
      <c r="K79" s="97"/>
      <c r="L79" s="97"/>
    </row>
    <row r="80" spans="1:12" x14ac:dyDescent="0.25">
      <c r="A80" s="82">
        <v>7</v>
      </c>
      <c r="B80" s="53">
        <f>C80+0.15</f>
        <v>1</v>
      </c>
      <c r="C80" s="54">
        <v>0.85</v>
      </c>
      <c r="D80" s="55">
        <v>720</v>
      </c>
      <c r="E80" s="56"/>
      <c r="F80" s="61"/>
      <c r="G80" s="51"/>
      <c r="H80" s="97"/>
      <c r="I80" s="97"/>
      <c r="J80" s="97"/>
      <c r="K80" s="97"/>
      <c r="L80" s="97"/>
    </row>
    <row r="81" spans="1:12" x14ac:dyDescent="0.25">
      <c r="A81" s="52" t="s">
        <v>222</v>
      </c>
      <c r="B81" s="53">
        <f>C81+0.15</f>
        <v>1.03</v>
      </c>
      <c r="C81" s="54">
        <v>0.88</v>
      </c>
      <c r="D81" s="55" t="s">
        <v>223</v>
      </c>
      <c r="E81" s="56"/>
      <c r="F81" s="61"/>
      <c r="G81" s="51"/>
      <c r="H81" s="97"/>
      <c r="I81" s="97"/>
      <c r="J81" s="97"/>
      <c r="K81" s="97"/>
      <c r="L81" s="97"/>
    </row>
    <row r="82" spans="1:12" x14ac:dyDescent="0.25">
      <c r="A82" s="52" t="s">
        <v>224</v>
      </c>
      <c r="B82" s="53">
        <f>C82+0.15</f>
        <v>1.06</v>
      </c>
      <c r="C82" s="54">
        <v>0.91</v>
      </c>
      <c r="D82" s="55" t="s">
        <v>225</v>
      </c>
      <c r="E82" s="56"/>
      <c r="F82" s="61"/>
      <c r="G82" s="51"/>
      <c r="H82" s="97"/>
      <c r="I82" s="97"/>
      <c r="J82" s="97"/>
      <c r="K82" s="97"/>
      <c r="L82" s="97"/>
    </row>
    <row r="83" spans="1:12" x14ac:dyDescent="0.25">
      <c r="A83" s="52" t="s">
        <v>226</v>
      </c>
      <c r="B83" s="53">
        <f t="shared" ref="B83:B122" si="6">C83+0.15</f>
        <v>1.05</v>
      </c>
      <c r="C83" s="54">
        <v>0.9</v>
      </c>
      <c r="D83" s="55" t="s">
        <v>227</v>
      </c>
      <c r="E83" s="56"/>
      <c r="F83" s="61"/>
      <c r="G83" s="51"/>
      <c r="H83" s="97"/>
      <c r="I83" s="97"/>
      <c r="J83" s="97"/>
      <c r="K83" s="97"/>
      <c r="L83" s="97"/>
    </row>
    <row r="84" spans="1:12" x14ac:dyDescent="0.25">
      <c r="A84" s="52" t="s">
        <v>62</v>
      </c>
      <c r="B84" s="53">
        <f>C84+0.12</f>
        <v>1.1000000000000001</v>
      </c>
      <c r="C84" s="54">
        <v>0.98</v>
      </c>
      <c r="D84" s="55"/>
      <c r="E84" s="56"/>
      <c r="F84" s="61"/>
      <c r="G84" s="51"/>
      <c r="H84" s="97"/>
      <c r="I84" s="97"/>
      <c r="J84" s="97"/>
      <c r="K84" s="97"/>
      <c r="L84" s="97"/>
    </row>
    <row r="85" spans="1:12" x14ac:dyDescent="0.25">
      <c r="A85" s="52" t="s">
        <v>228</v>
      </c>
      <c r="B85" s="53">
        <f t="shared" si="6"/>
        <v>1.1199999999999999</v>
      </c>
      <c r="C85" s="54">
        <v>0.97</v>
      </c>
      <c r="D85" s="55" t="s">
        <v>229</v>
      </c>
      <c r="E85" s="56"/>
      <c r="F85" s="61"/>
      <c r="G85" s="51"/>
      <c r="H85" s="97"/>
      <c r="I85" s="97"/>
      <c r="J85" s="97"/>
      <c r="K85" s="97"/>
      <c r="L85" s="97"/>
    </row>
    <row r="86" spans="1:12" x14ac:dyDescent="0.25">
      <c r="A86" s="82" t="s">
        <v>230</v>
      </c>
      <c r="B86" s="53">
        <f t="shared" ref="B86:B104" si="7">C86+0.1</f>
        <v>1.07</v>
      </c>
      <c r="C86" s="54">
        <v>0.97</v>
      </c>
      <c r="D86" s="55">
        <v>900</v>
      </c>
      <c r="E86" s="56"/>
      <c r="F86" s="61"/>
      <c r="G86" s="51"/>
      <c r="H86" s="97"/>
      <c r="I86" s="97"/>
      <c r="J86" s="97"/>
      <c r="K86" s="97"/>
      <c r="L86" s="97"/>
    </row>
    <row r="87" spans="1:12" x14ac:dyDescent="0.25">
      <c r="A87" s="82" t="s">
        <v>406</v>
      </c>
      <c r="B87" s="53">
        <f>C87+0.1+0.02</f>
        <v>1.2200000000000002</v>
      </c>
      <c r="C87" s="54">
        <v>1.1000000000000001</v>
      </c>
      <c r="D87" s="55"/>
      <c r="E87" s="56"/>
      <c r="F87" s="61"/>
      <c r="G87" s="51"/>
      <c r="H87" s="97"/>
      <c r="I87" s="97"/>
      <c r="J87" s="97"/>
      <c r="K87" s="97"/>
      <c r="L87" s="97"/>
    </row>
    <row r="88" spans="1:12" x14ac:dyDescent="0.25">
      <c r="A88" s="52" t="s">
        <v>405</v>
      </c>
      <c r="B88" s="53">
        <f>C88+0.1</f>
        <v>1.1200000000000001</v>
      </c>
      <c r="C88" s="54">
        <v>1.02</v>
      </c>
      <c r="D88" s="55"/>
      <c r="E88" s="56"/>
      <c r="F88" s="61"/>
      <c r="G88" s="51"/>
      <c r="H88" s="97"/>
      <c r="I88" s="97"/>
      <c r="J88" s="97"/>
      <c r="K88" s="97"/>
      <c r="L88" s="97"/>
    </row>
    <row r="89" spans="1:12" x14ac:dyDescent="0.25">
      <c r="A89" s="52" t="s">
        <v>231</v>
      </c>
      <c r="B89" s="53">
        <f t="shared" si="7"/>
        <v>1.1000000000000001</v>
      </c>
      <c r="C89" s="54">
        <v>1</v>
      </c>
      <c r="D89" s="55" t="s">
        <v>232</v>
      </c>
      <c r="E89" s="56"/>
      <c r="F89" s="61"/>
      <c r="G89" s="51"/>
      <c r="H89" s="97"/>
      <c r="I89" s="97"/>
      <c r="J89" s="97"/>
      <c r="K89" s="97"/>
      <c r="L89" s="97"/>
    </row>
    <row r="90" spans="1:12" x14ac:dyDescent="0.25">
      <c r="A90" s="82">
        <v>10</v>
      </c>
      <c r="B90" s="53">
        <f t="shared" si="7"/>
        <v>1.1200000000000001</v>
      </c>
      <c r="C90" s="54">
        <v>1.02</v>
      </c>
      <c r="D90" s="55">
        <v>1080</v>
      </c>
      <c r="E90" s="56"/>
      <c r="F90" s="61"/>
      <c r="G90" s="51"/>
      <c r="H90" s="97"/>
      <c r="I90" s="97"/>
      <c r="J90" s="97"/>
      <c r="K90" s="97"/>
      <c r="L90" s="97"/>
    </row>
    <row r="91" spans="1:12" x14ac:dyDescent="0.25">
      <c r="A91" s="82" t="s">
        <v>233</v>
      </c>
      <c r="B91" s="53">
        <f t="shared" si="7"/>
        <v>1.1500000000000001</v>
      </c>
      <c r="C91" s="54">
        <v>1.05</v>
      </c>
      <c r="D91" s="55" t="s">
        <v>234</v>
      </c>
      <c r="E91" s="56"/>
      <c r="F91" s="61"/>
      <c r="G91" s="51"/>
      <c r="H91" s="97"/>
      <c r="I91" s="97"/>
      <c r="J91" s="97"/>
      <c r="K91" s="97"/>
      <c r="L91" s="97"/>
    </row>
    <row r="92" spans="1:12" x14ac:dyDescent="0.25">
      <c r="A92" s="82" t="s">
        <v>235</v>
      </c>
      <c r="B92" s="53">
        <f t="shared" si="7"/>
        <v>1.1800000000000002</v>
      </c>
      <c r="C92" s="54">
        <v>1.08</v>
      </c>
      <c r="D92" s="55" t="s">
        <v>236</v>
      </c>
      <c r="E92" s="56"/>
      <c r="F92" s="61"/>
      <c r="G92" s="51"/>
      <c r="H92" s="97"/>
      <c r="I92" s="97"/>
      <c r="J92" s="97"/>
      <c r="K92" s="97"/>
      <c r="L92" s="97"/>
    </row>
    <row r="93" spans="1:12" x14ac:dyDescent="0.25">
      <c r="A93" s="124" t="s">
        <v>237</v>
      </c>
      <c r="B93" s="53">
        <f t="shared" si="7"/>
        <v>1.1700000000000002</v>
      </c>
      <c r="C93" s="104">
        <v>1.07</v>
      </c>
      <c r="D93" s="55" t="s">
        <v>238</v>
      </c>
      <c r="E93" s="56"/>
      <c r="F93" s="61"/>
      <c r="G93" s="51"/>
      <c r="H93" s="97"/>
      <c r="I93" s="97"/>
      <c r="J93" s="97"/>
      <c r="K93" s="97"/>
      <c r="L93" s="97"/>
    </row>
    <row r="94" spans="1:12" ht="15.75" thickBot="1" x14ac:dyDescent="0.3">
      <c r="A94" s="125" t="s">
        <v>239</v>
      </c>
      <c r="B94" s="58">
        <f>C94+0.12</f>
        <v>1.27</v>
      </c>
      <c r="C94" s="100">
        <v>1.1499999999999999</v>
      </c>
      <c r="D94" s="101"/>
      <c r="E94" s="60"/>
      <c r="F94" s="61"/>
      <c r="G94" s="51"/>
      <c r="H94" s="97"/>
      <c r="I94" s="97"/>
      <c r="J94" s="97"/>
      <c r="K94" s="97"/>
      <c r="L94" s="97"/>
    </row>
    <row r="95" spans="1:12" x14ac:dyDescent="0.25">
      <c r="A95" s="103" t="s">
        <v>240</v>
      </c>
      <c r="B95" s="65">
        <f t="shared" si="7"/>
        <v>0.91</v>
      </c>
      <c r="C95" s="104">
        <v>0.81</v>
      </c>
      <c r="D95" s="126" t="s">
        <v>241</v>
      </c>
      <c r="E95" s="127" t="s">
        <v>242</v>
      </c>
      <c r="F95" s="61"/>
      <c r="G95" s="51"/>
      <c r="H95" s="97"/>
      <c r="I95" s="97"/>
      <c r="J95" s="97"/>
      <c r="K95" s="97"/>
      <c r="L95" s="97"/>
    </row>
    <row r="96" spans="1:12" x14ac:dyDescent="0.25">
      <c r="A96" s="52" t="s">
        <v>243</v>
      </c>
      <c r="B96" s="53">
        <f t="shared" si="7"/>
        <v>0.94</v>
      </c>
      <c r="C96" s="104">
        <v>0.84</v>
      </c>
      <c r="D96" s="126" t="s">
        <v>244</v>
      </c>
      <c r="E96" s="56"/>
      <c r="F96" s="61"/>
      <c r="G96" s="51"/>
      <c r="H96" s="97"/>
      <c r="I96" s="97"/>
      <c r="J96" s="97"/>
      <c r="K96" s="97"/>
      <c r="L96" s="97"/>
    </row>
    <row r="97" spans="1:12" x14ac:dyDescent="0.25">
      <c r="A97" s="52" t="s">
        <v>245</v>
      </c>
      <c r="B97" s="53">
        <f t="shared" si="7"/>
        <v>0.96</v>
      </c>
      <c r="C97" s="54">
        <v>0.86</v>
      </c>
      <c r="D97" s="126" t="s">
        <v>246</v>
      </c>
      <c r="E97" s="56"/>
      <c r="F97" s="61"/>
      <c r="G97" s="51"/>
      <c r="H97" s="97"/>
      <c r="I97" s="97"/>
      <c r="J97" s="97"/>
      <c r="K97" s="97"/>
      <c r="L97" s="97"/>
    </row>
    <row r="98" spans="1:12" x14ac:dyDescent="0.25">
      <c r="A98" s="52" t="s">
        <v>247</v>
      </c>
      <c r="B98" s="53">
        <f t="shared" si="7"/>
        <v>0.92999999999999994</v>
      </c>
      <c r="C98" s="54">
        <v>0.83</v>
      </c>
      <c r="D98" s="126"/>
      <c r="E98" s="56"/>
      <c r="F98" s="61"/>
      <c r="G98" s="51"/>
      <c r="H98" s="97"/>
      <c r="I98" s="97"/>
      <c r="J98" s="97"/>
      <c r="K98" s="97"/>
      <c r="L98" s="97"/>
    </row>
    <row r="99" spans="1:12" x14ac:dyDescent="0.25">
      <c r="A99" s="52" t="s">
        <v>247</v>
      </c>
      <c r="B99" s="53">
        <f t="shared" si="7"/>
        <v>0.92999999999999994</v>
      </c>
      <c r="C99" s="54">
        <v>0.83</v>
      </c>
      <c r="D99" s="55"/>
      <c r="E99" s="56"/>
      <c r="F99" s="61"/>
      <c r="G99" s="51"/>
      <c r="H99" s="97"/>
      <c r="I99" s="97"/>
      <c r="J99" s="97"/>
      <c r="K99" s="97"/>
      <c r="L99" s="97"/>
    </row>
    <row r="100" spans="1:12" x14ac:dyDescent="0.25">
      <c r="A100" s="52" t="s">
        <v>247</v>
      </c>
      <c r="B100" s="53">
        <f t="shared" si="7"/>
        <v>0.92999999999999994</v>
      </c>
      <c r="C100" s="54">
        <v>0.83</v>
      </c>
      <c r="D100" s="55"/>
      <c r="E100" s="56"/>
      <c r="F100" s="61"/>
      <c r="G100" s="51"/>
      <c r="H100" s="97"/>
      <c r="I100" s="97"/>
      <c r="J100" s="97"/>
      <c r="K100" s="97"/>
      <c r="L100" s="97"/>
    </row>
    <row r="101" spans="1:12" x14ac:dyDescent="0.25">
      <c r="A101" s="52" t="s">
        <v>248</v>
      </c>
      <c r="B101" s="53">
        <f t="shared" si="7"/>
        <v>0.97</v>
      </c>
      <c r="C101" s="54">
        <v>0.87</v>
      </c>
      <c r="D101" s="55" t="s">
        <v>249</v>
      </c>
      <c r="E101" s="56"/>
      <c r="F101" s="61"/>
      <c r="G101" s="51"/>
      <c r="H101" s="97"/>
      <c r="I101" s="97"/>
      <c r="J101" s="97"/>
      <c r="K101" s="97"/>
      <c r="L101" s="97"/>
    </row>
    <row r="102" spans="1:12" x14ac:dyDescent="0.25">
      <c r="A102" s="52" t="s">
        <v>250</v>
      </c>
      <c r="B102" s="53">
        <f t="shared" si="7"/>
        <v>1</v>
      </c>
      <c r="C102" s="54">
        <v>0.9</v>
      </c>
      <c r="D102" s="55" t="s">
        <v>251</v>
      </c>
      <c r="E102" s="56"/>
      <c r="F102" s="61"/>
      <c r="G102" s="51"/>
      <c r="H102" s="97"/>
      <c r="I102" s="97"/>
      <c r="J102" s="97"/>
      <c r="K102" s="97"/>
      <c r="L102" s="97"/>
    </row>
    <row r="103" spans="1:12" x14ac:dyDescent="0.25">
      <c r="A103" s="52" t="s">
        <v>252</v>
      </c>
      <c r="B103" s="53">
        <f t="shared" si="7"/>
        <v>1.02</v>
      </c>
      <c r="C103" s="54">
        <v>0.92</v>
      </c>
      <c r="D103" s="55" t="s">
        <v>253</v>
      </c>
      <c r="E103" s="56"/>
      <c r="F103" s="61"/>
      <c r="G103" s="51"/>
      <c r="H103" s="97"/>
      <c r="I103" s="97"/>
      <c r="J103" s="97"/>
      <c r="K103" s="97"/>
      <c r="L103" s="97"/>
    </row>
    <row r="104" spans="1:12" x14ac:dyDescent="0.25">
      <c r="A104" s="52" t="s">
        <v>254</v>
      </c>
      <c r="B104" s="53">
        <f t="shared" si="7"/>
        <v>1.07</v>
      </c>
      <c r="C104" s="54">
        <v>0.97</v>
      </c>
      <c r="D104" s="55"/>
      <c r="E104" s="56"/>
      <c r="F104" s="61"/>
      <c r="G104" s="51"/>
      <c r="H104" s="97"/>
      <c r="I104" s="97"/>
      <c r="J104" s="97"/>
      <c r="K104" s="97"/>
      <c r="L104" s="97"/>
    </row>
    <row r="105" spans="1:12" x14ac:dyDescent="0.25">
      <c r="A105" s="52" t="s">
        <v>255</v>
      </c>
      <c r="B105" s="53">
        <f t="shared" si="6"/>
        <v>0.98</v>
      </c>
      <c r="C105" s="54">
        <v>0.83</v>
      </c>
      <c r="D105" s="62" t="s">
        <v>256</v>
      </c>
      <c r="E105" s="56"/>
      <c r="F105" s="61"/>
      <c r="G105" s="51"/>
      <c r="H105" s="97"/>
      <c r="I105" s="97"/>
      <c r="J105" s="97"/>
      <c r="K105" s="97"/>
      <c r="L105" s="97"/>
    </row>
    <row r="106" spans="1:12" x14ac:dyDescent="0.25">
      <c r="A106" s="52" t="s">
        <v>257</v>
      </c>
      <c r="B106" s="53">
        <f t="shared" si="6"/>
        <v>1.01</v>
      </c>
      <c r="C106" s="54">
        <v>0.86</v>
      </c>
      <c r="D106" s="62" t="s">
        <v>258</v>
      </c>
      <c r="E106" s="56"/>
      <c r="F106" s="61"/>
      <c r="G106" s="51"/>
      <c r="H106" s="97"/>
      <c r="I106" s="97"/>
      <c r="J106" s="97"/>
      <c r="K106" s="97"/>
      <c r="L106" s="97"/>
    </row>
    <row r="107" spans="1:12" x14ac:dyDescent="0.25">
      <c r="A107" s="52" t="s">
        <v>259</v>
      </c>
      <c r="B107" s="53">
        <f t="shared" si="6"/>
        <v>1.03</v>
      </c>
      <c r="C107" s="54">
        <v>0.88</v>
      </c>
      <c r="D107" s="62" t="s">
        <v>260</v>
      </c>
      <c r="E107" s="56"/>
      <c r="F107" s="61"/>
      <c r="G107" s="51"/>
      <c r="H107" s="97"/>
      <c r="I107" s="97"/>
      <c r="J107" s="97"/>
      <c r="K107" s="97"/>
      <c r="L107" s="97"/>
    </row>
    <row r="108" spans="1:12" x14ac:dyDescent="0.25">
      <c r="A108" s="52" t="s">
        <v>259</v>
      </c>
      <c r="B108" s="53">
        <f t="shared" si="6"/>
        <v>1.03</v>
      </c>
      <c r="C108" s="54">
        <v>0.88</v>
      </c>
      <c r="D108" s="62"/>
      <c r="E108" s="88"/>
      <c r="F108" s="61"/>
      <c r="G108" s="51"/>
      <c r="H108" s="97"/>
      <c r="I108" s="97"/>
      <c r="J108" s="97"/>
      <c r="K108" s="97"/>
      <c r="L108" s="97"/>
    </row>
    <row r="109" spans="1:12" x14ac:dyDescent="0.25">
      <c r="A109" s="118" t="s">
        <v>78</v>
      </c>
      <c r="B109" s="53">
        <f t="shared" si="6"/>
        <v>1.1099999999999999</v>
      </c>
      <c r="C109" s="115">
        <v>0.96</v>
      </c>
      <c r="D109" s="62"/>
      <c r="E109" s="88"/>
      <c r="F109" s="61"/>
      <c r="G109" s="51"/>
      <c r="H109" s="97"/>
      <c r="I109" s="97"/>
      <c r="J109" s="97"/>
      <c r="K109" s="97"/>
      <c r="L109" s="97"/>
    </row>
    <row r="110" spans="1:12" x14ac:dyDescent="0.25">
      <c r="A110" s="118" t="s">
        <v>261</v>
      </c>
      <c r="B110" s="53">
        <f t="shared" si="6"/>
        <v>1.1099999999999999</v>
      </c>
      <c r="C110" s="115">
        <v>0.96</v>
      </c>
      <c r="D110" s="62"/>
      <c r="E110" s="88"/>
      <c r="F110" s="61"/>
      <c r="G110" s="51"/>
      <c r="H110" s="97"/>
      <c r="I110" s="97"/>
      <c r="J110" s="97"/>
      <c r="K110" s="97"/>
      <c r="L110" s="97"/>
    </row>
    <row r="111" spans="1:12" x14ac:dyDescent="0.25">
      <c r="A111" s="92" t="s">
        <v>262</v>
      </c>
      <c r="B111" s="53">
        <f t="shared" si="6"/>
        <v>1.08</v>
      </c>
      <c r="C111" s="93">
        <v>0.93</v>
      </c>
      <c r="D111" s="126" t="s">
        <v>263</v>
      </c>
      <c r="E111" s="128"/>
      <c r="F111" s="129"/>
      <c r="G111" s="51"/>
      <c r="H111" s="97"/>
      <c r="I111" s="97"/>
      <c r="J111" s="97"/>
      <c r="K111" s="97"/>
      <c r="L111" s="97"/>
    </row>
    <row r="112" spans="1:12" x14ac:dyDescent="0.25">
      <c r="A112" s="92" t="s">
        <v>264</v>
      </c>
      <c r="B112" s="53">
        <f t="shared" si="6"/>
        <v>1.1099999999999999</v>
      </c>
      <c r="C112" s="93">
        <v>0.96</v>
      </c>
      <c r="D112" s="126" t="s">
        <v>265</v>
      </c>
      <c r="E112" s="128"/>
      <c r="F112" s="129"/>
      <c r="G112" s="51"/>
      <c r="H112" s="97"/>
      <c r="I112" s="97"/>
      <c r="J112" s="97"/>
      <c r="K112" s="97"/>
      <c r="L112" s="97"/>
    </row>
    <row r="113" spans="1:12" x14ac:dyDescent="0.25">
      <c r="A113" s="92" t="s">
        <v>266</v>
      </c>
      <c r="B113" s="53">
        <f t="shared" si="6"/>
        <v>1.1299999999999999</v>
      </c>
      <c r="C113" s="93">
        <v>0.98</v>
      </c>
      <c r="D113" s="126" t="s">
        <v>267</v>
      </c>
      <c r="E113" s="128"/>
      <c r="F113" s="129"/>
      <c r="G113" s="51"/>
      <c r="H113" s="97"/>
      <c r="I113" s="97"/>
      <c r="J113" s="97"/>
      <c r="K113" s="97"/>
      <c r="L113" s="97"/>
    </row>
    <row r="114" spans="1:12" x14ac:dyDescent="0.25">
      <c r="A114" s="92" t="s">
        <v>266</v>
      </c>
      <c r="B114" s="53">
        <f t="shared" si="6"/>
        <v>1.1299999999999999</v>
      </c>
      <c r="C114" s="93">
        <v>0.98</v>
      </c>
      <c r="D114" s="130"/>
      <c r="E114" s="128"/>
      <c r="F114" s="129"/>
      <c r="G114" s="51"/>
      <c r="H114" s="97"/>
      <c r="I114" s="97"/>
      <c r="J114" s="97"/>
      <c r="K114" s="97"/>
      <c r="L114" s="97"/>
    </row>
    <row r="115" spans="1:12" x14ac:dyDescent="0.25">
      <c r="A115" s="92" t="s">
        <v>268</v>
      </c>
      <c r="B115" s="53">
        <f t="shared" si="6"/>
        <v>1.21</v>
      </c>
      <c r="C115" s="93">
        <v>1.06</v>
      </c>
      <c r="D115" s="130"/>
      <c r="E115" s="128"/>
      <c r="F115" s="129"/>
      <c r="G115" s="51"/>
      <c r="H115" s="97"/>
      <c r="I115" s="97"/>
      <c r="J115" s="97"/>
      <c r="K115" s="97"/>
      <c r="L115" s="97"/>
    </row>
    <row r="116" spans="1:12" x14ac:dyDescent="0.25">
      <c r="A116" s="92" t="s">
        <v>269</v>
      </c>
      <c r="B116" s="53">
        <f t="shared" si="6"/>
        <v>1.21</v>
      </c>
      <c r="C116" s="93">
        <v>1.06</v>
      </c>
      <c r="D116" s="130"/>
      <c r="E116" s="128"/>
      <c r="F116" s="129"/>
      <c r="G116" s="51"/>
      <c r="H116" s="97"/>
      <c r="I116" s="97"/>
      <c r="J116" s="97"/>
      <c r="K116" s="97"/>
      <c r="L116" s="97"/>
    </row>
    <row r="117" spans="1:12" x14ac:dyDescent="0.25">
      <c r="A117" s="92" t="s">
        <v>270</v>
      </c>
      <c r="B117" s="53">
        <f t="shared" si="6"/>
        <v>1.08</v>
      </c>
      <c r="C117" s="93">
        <v>0.93</v>
      </c>
      <c r="D117" s="55" t="s">
        <v>271</v>
      </c>
      <c r="E117" s="128"/>
      <c r="F117" s="129"/>
      <c r="G117" s="51"/>
      <c r="H117" s="97"/>
      <c r="I117" s="97"/>
      <c r="J117" s="97"/>
      <c r="K117" s="97"/>
      <c r="L117" s="97"/>
    </row>
    <row r="118" spans="1:12" x14ac:dyDescent="0.25">
      <c r="A118" s="92" t="s">
        <v>272</v>
      </c>
      <c r="B118" s="53">
        <f t="shared" si="6"/>
        <v>1.1099999999999999</v>
      </c>
      <c r="C118" s="93">
        <v>0.96</v>
      </c>
      <c r="D118" s="55" t="s">
        <v>273</v>
      </c>
      <c r="E118" s="128"/>
      <c r="F118" s="129"/>
      <c r="G118" s="51"/>
      <c r="H118" s="97"/>
      <c r="I118" s="97"/>
      <c r="J118" s="97"/>
      <c r="K118" s="97"/>
      <c r="L118" s="97"/>
    </row>
    <row r="119" spans="1:12" x14ac:dyDescent="0.25">
      <c r="A119" s="92" t="s">
        <v>274</v>
      </c>
      <c r="B119" s="53">
        <f t="shared" si="6"/>
        <v>1.1299999999999999</v>
      </c>
      <c r="C119" s="93">
        <v>0.98</v>
      </c>
      <c r="D119" s="55" t="s">
        <v>275</v>
      </c>
      <c r="E119" s="128"/>
      <c r="F119" s="129"/>
      <c r="G119" s="51"/>
      <c r="H119" s="97"/>
      <c r="I119" s="97"/>
      <c r="J119" s="97"/>
      <c r="K119" s="97"/>
      <c r="L119" s="97"/>
    </row>
    <row r="120" spans="1:12" x14ac:dyDescent="0.25">
      <c r="A120" s="92" t="s">
        <v>274</v>
      </c>
      <c r="B120" s="53">
        <f t="shared" si="6"/>
        <v>1.1299999999999999</v>
      </c>
      <c r="C120" s="93">
        <v>0.98</v>
      </c>
      <c r="D120" s="55"/>
      <c r="E120" s="128"/>
      <c r="F120" s="129"/>
      <c r="G120" s="51"/>
      <c r="H120" s="97"/>
      <c r="I120" s="97"/>
      <c r="J120" s="97"/>
      <c r="K120" s="97"/>
      <c r="L120" s="97"/>
    </row>
    <row r="121" spans="1:12" x14ac:dyDescent="0.25">
      <c r="A121" s="92" t="s">
        <v>276</v>
      </c>
      <c r="B121" s="53">
        <f t="shared" si="6"/>
        <v>1.21</v>
      </c>
      <c r="C121" s="93">
        <v>1.06</v>
      </c>
      <c r="D121" s="55"/>
      <c r="E121" s="128"/>
      <c r="F121" s="129"/>
      <c r="G121" s="51"/>
      <c r="H121" s="97"/>
      <c r="I121" s="97"/>
      <c r="J121" s="97"/>
      <c r="K121" s="97"/>
      <c r="L121" s="97"/>
    </row>
    <row r="122" spans="1:12" x14ac:dyDescent="0.25">
      <c r="A122" s="92" t="s">
        <v>277</v>
      </c>
      <c r="B122" s="53">
        <f t="shared" si="6"/>
        <v>1.21</v>
      </c>
      <c r="C122" s="93">
        <v>1.06</v>
      </c>
      <c r="D122" s="55" t="s">
        <v>82</v>
      </c>
      <c r="E122" s="128"/>
      <c r="F122" s="129"/>
      <c r="G122" s="51"/>
      <c r="H122" s="97"/>
      <c r="I122" s="97"/>
      <c r="J122" s="97"/>
      <c r="K122" s="97"/>
      <c r="L122" s="97"/>
    </row>
    <row r="123" spans="1:12" x14ac:dyDescent="0.25">
      <c r="A123" s="92" t="s">
        <v>278</v>
      </c>
      <c r="B123" s="53">
        <f t="shared" ref="B123:B155" si="8">C123+0.1</f>
        <v>1.1000000000000001</v>
      </c>
      <c r="C123" s="93">
        <v>1</v>
      </c>
      <c r="D123" s="95" t="s">
        <v>279</v>
      </c>
      <c r="E123" s="128"/>
      <c r="F123" s="129"/>
      <c r="G123" s="51"/>
      <c r="H123" s="97"/>
      <c r="I123" s="97"/>
      <c r="J123" s="97"/>
      <c r="K123" s="97"/>
      <c r="L123" s="97"/>
    </row>
    <row r="124" spans="1:12" x14ac:dyDescent="0.25">
      <c r="A124" s="92" t="s">
        <v>280</v>
      </c>
      <c r="B124" s="53">
        <f t="shared" si="8"/>
        <v>1.1300000000000001</v>
      </c>
      <c r="C124" s="93">
        <v>1.03</v>
      </c>
      <c r="D124" s="95" t="s">
        <v>281</v>
      </c>
      <c r="E124" s="128"/>
      <c r="F124" s="129"/>
      <c r="G124" s="51"/>
      <c r="H124" s="97"/>
      <c r="I124" s="97"/>
      <c r="J124" s="97"/>
      <c r="K124" s="97"/>
      <c r="L124" s="97"/>
    </row>
    <row r="125" spans="1:12" x14ac:dyDescent="0.25">
      <c r="A125" s="92" t="s">
        <v>282</v>
      </c>
      <c r="B125" s="53">
        <f t="shared" si="8"/>
        <v>1.1500000000000001</v>
      </c>
      <c r="C125" s="93">
        <v>1.05</v>
      </c>
      <c r="D125" s="95" t="s">
        <v>283</v>
      </c>
      <c r="E125" s="128"/>
      <c r="F125" s="129"/>
      <c r="G125" s="51"/>
      <c r="H125" s="97"/>
      <c r="I125" s="97"/>
      <c r="J125" s="97"/>
      <c r="K125" s="97"/>
      <c r="L125" s="97"/>
    </row>
    <row r="126" spans="1:12" x14ac:dyDescent="0.25">
      <c r="A126" s="92" t="s">
        <v>282</v>
      </c>
      <c r="B126" s="53">
        <f t="shared" si="8"/>
        <v>1.1500000000000001</v>
      </c>
      <c r="C126" s="93">
        <v>1.05</v>
      </c>
      <c r="D126" s="95"/>
      <c r="E126" s="128"/>
      <c r="F126" s="129"/>
      <c r="G126" s="51"/>
      <c r="H126" s="97"/>
      <c r="I126" s="97"/>
      <c r="J126" s="97"/>
      <c r="K126" s="97"/>
      <c r="L126" s="97"/>
    </row>
    <row r="127" spans="1:12" x14ac:dyDescent="0.25">
      <c r="A127" s="92" t="s">
        <v>284</v>
      </c>
      <c r="B127" s="53">
        <f t="shared" si="8"/>
        <v>1.2000000000000002</v>
      </c>
      <c r="C127" s="93">
        <v>1.1000000000000001</v>
      </c>
      <c r="D127" s="95" t="s">
        <v>102</v>
      </c>
      <c r="E127" s="128"/>
      <c r="F127" s="129"/>
      <c r="G127" s="51"/>
      <c r="H127" s="97"/>
      <c r="I127" s="97"/>
      <c r="J127" s="97"/>
      <c r="K127" s="97"/>
      <c r="L127" s="97"/>
    </row>
    <row r="128" spans="1:12" x14ac:dyDescent="0.25">
      <c r="A128" s="92" t="s">
        <v>285</v>
      </c>
      <c r="B128" s="53">
        <f t="shared" si="8"/>
        <v>1.2000000000000002</v>
      </c>
      <c r="C128" s="93">
        <v>1.1000000000000001</v>
      </c>
      <c r="D128" s="95" t="s">
        <v>286</v>
      </c>
      <c r="E128" s="128"/>
      <c r="F128" s="129"/>
      <c r="G128" s="51"/>
      <c r="H128" s="97"/>
      <c r="I128" s="97"/>
      <c r="J128" s="97"/>
      <c r="K128" s="97"/>
      <c r="L128" s="97"/>
    </row>
    <row r="129" spans="1:12" x14ac:dyDescent="0.25">
      <c r="A129" s="92" t="s">
        <v>287</v>
      </c>
      <c r="B129" s="53">
        <f t="shared" si="8"/>
        <v>1.23</v>
      </c>
      <c r="C129" s="93">
        <v>1.1299999999999999</v>
      </c>
      <c r="D129" s="95" t="s">
        <v>288</v>
      </c>
      <c r="E129" s="128"/>
      <c r="F129" s="129"/>
      <c r="G129" s="51"/>
      <c r="H129" s="97"/>
      <c r="I129" s="97"/>
      <c r="J129" s="97"/>
      <c r="K129" s="97"/>
      <c r="L129" s="97"/>
    </row>
    <row r="130" spans="1:12" x14ac:dyDescent="0.25">
      <c r="A130" s="92" t="s">
        <v>289</v>
      </c>
      <c r="B130" s="53">
        <f t="shared" si="8"/>
        <v>1.25</v>
      </c>
      <c r="C130" s="93">
        <v>1.1499999999999999</v>
      </c>
      <c r="D130" s="95" t="s">
        <v>290</v>
      </c>
      <c r="E130" s="128"/>
      <c r="F130" s="129"/>
      <c r="G130" s="51"/>
      <c r="H130" s="97"/>
      <c r="I130" s="97"/>
      <c r="J130" s="97"/>
      <c r="K130" s="97"/>
      <c r="L130" s="97"/>
    </row>
    <row r="131" spans="1:12" x14ac:dyDescent="0.25">
      <c r="A131" s="92" t="s">
        <v>291</v>
      </c>
      <c r="B131" s="53">
        <f t="shared" si="8"/>
        <v>1.25</v>
      </c>
      <c r="C131" s="93">
        <v>1.1499999999999999</v>
      </c>
      <c r="D131" s="95"/>
      <c r="E131" s="128"/>
      <c r="F131" s="129"/>
      <c r="G131" s="51"/>
      <c r="H131" s="97"/>
      <c r="I131" s="97"/>
      <c r="J131" s="97"/>
      <c r="K131" s="97"/>
      <c r="L131" s="97"/>
    </row>
    <row r="132" spans="1:12" x14ac:dyDescent="0.25">
      <c r="A132" s="92" t="s">
        <v>292</v>
      </c>
      <c r="B132" s="53">
        <f t="shared" si="8"/>
        <v>1.3</v>
      </c>
      <c r="C132" s="93">
        <v>1.2</v>
      </c>
      <c r="D132" s="95"/>
      <c r="E132" s="128"/>
      <c r="F132" s="129"/>
      <c r="G132" s="51"/>
      <c r="H132" s="97"/>
      <c r="I132" s="97"/>
      <c r="J132" s="97"/>
      <c r="K132" s="97"/>
      <c r="L132" s="97"/>
    </row>
    <row r="133" spans="1:12" x14ac:dyDescent="0.25">
      <c r="A133" s="92" t="s">
        <v>293</v>
      </c>
      <c r="B133" s="53">
        <f t="shared" si="8"/>
        <v>1.2000000000000002</v>
      </c>
      <c r="C133" s="93">
        <v>1.1000000000000001</v>
      </c>
      <c r="D133" s="55" t="s">
        <v>294</v>
      </c>
      <c r="E133" s="128"/>
      <c r="F133" s="129"/>
      <c r="G133" s="51"/>
      <c r="H133" s="97"/>
      <c r="I133" s="97"/>
      <c r="J133" s="97"/>
      <c r="K133" s="97"/>
      <c r="L133" s="97"/>
    </row>
    <row r="134" spans="1:12" x14ac:dyDescent="0.25">
      <c r="A134" s="92" t="s">
        <v>295</v>
      </c>
      <c r="B134" s="53">
        <f t="shared" si="8"/>
        <v>1.23</v>
      </c>
      <c r="C134" s="93">
        <v>1.1299999999999999</v>
      </c>
      <c r="D134" s="55" t="s">
        <v>296</v>
      </c>
      <c r="E134" s="128"/>
      <c r="F134" s="129"/>
      <c r="G134" s="51"/>
      <c r="H134" s="97"/>
      <c r="I134" s="97"/>
      <c r="J134" s="97"/>
      <c r="K134" s="97"/>
      <c r="L134" s="97"/>
    </row>
    <row r="135" spans="1:12" x14ac:dyDescent="0.25">
      <c r="A135" s="92" t="s">
        <v>297</v>
      </c>
      <c r="B135" s="53">
        <f t="shared" si="8"/>
        <v>1.25</v>
      </c>
      <c r="C135" s="93">
        <v>1.1499999999999999</v>
      </c>
      <c r="D135" s="55" t="s">
        <v>298</v>
      </c>
      <c r="E135" s="128"/>
      <c r="F135" s="129"/>
      <c r="G135" s="51"/>
      <c r="H135" s="97"/>
      <c r="I135" s="97"/>
      <c r="J135" s="97"/>
      <c r="K135" s="97"/>
      <c r="L135" s="97"/>
    </row>
    <row r="136" spans="1:12" x14ac:dyDescent="0.25">
      <c r="A136" s="92" t="s">
        <v>299</v>
      </c>
      <c r="B136" s="53">
        <f t="shared" si="8"/>
        <v>1.25</v>
      </c>
      <c r="C136" s="93">
        <v>1.1499999999999999</v>
      </c>
      <c r="D136" s="55"/>
      <c r="E136" s="128"/>
      <c r="F136" s="129"/>
      <c r="G136" s="51"/>
      <c r="H136" s="97"/>
      <c r="I136" s="97"/>
      <c r="J136" s="97"/>
      <c r="K136" s="97"/>
      <c r="L136" s="97"/>
    </row>
    <row r="137" spans="1:12" x14ac:dyDescent="0.25">
      <c r="A137" s="92" t="s">
        <v>300</v>
      </c>
      <c r="B137" s="53">
        <f t="shared" si="8"/>
        <v>1.3</v>
      </c>
      <c r="C137" s="93">
        <v>1.2</v>
      </c>
      <c r="D137" s="55"/>
      <c r="E137" s="128"/>
      <c r="F137" s="129"/>
      <c r="G137" s="51"/>
      <c r="H137" s="97"/>
      <c r="I137" s="97"/>
      <c r="J137" s="97"/>
      <c r="K137" s="97"/>
      <c r="L137" s="97"/>
    </row>
    <row r="138" spans="1:12" x14ac:dyDescent="0.25">
      <c r="A138" s="92" t="s">
        <v>301</v>
      </c>
      <c r="B138" s="53">
        <f t="shared" si="8"/>
        <v>1.0900000000000001</v>
      </c>
      <c r="C138" s="93">
        <v>0.99</v>
      </c>
      <c r="D138" s="95" t="s">
        <v>302</v>
      </c>
      <c r="E138" s="128"/>
      <c r="F138" s="129"/>
      <c r="G138" s="51"/>
      <c r="H138" s="97"/>
      <c r="I138" s="97"/>
      <c r="J138" s="97"/>
      <c r="K138" s="97"/>
      <c r="L138" s="97"/>
    </row>
    <row r="139" spans="1:12" x14ac:dyDescent="0.25">
      <c r="A139" s="92" t="s">
        <v>303</v>
      </c>
      <c r="B139" s="53">
        <f t="shared" si="8"/>
        <v>1.1200000000000001</v>
      </c>
      <c r="C139" s="93">
        <v>1.02</v>
      </c>
      <c r="D139" s="95" t="s">
        <v>304</v>
      </c>
      <c r="E139" s="128"/>
      <c r="F139" s="129"/>
      <c r="G139" s="51"/>
      <c r="H139" s="97"/>
      <c r="I139" s="97"/>
      <c r="J139" s="97"/>
      <c r="K139" s="97"/>
      <c r="L139" s="97"/>
    </row>
    <row r="140" spans="1:12" x14ac:dyDescent="0.25">
      <c r="A140" s="92" t="s">
        <v>305</v>
      </c>
      <c r="B140" s="53">
        <f t="shared" si="8"/>
        <v>1.1400000000000001</v>
      </c>
      <c r="C140" s="93">
        <v>1.04</v>
      </c>
      <c r="D140" s="95" t="s">
        <v>306</v>
      </c>
      <c r="E140" s="128"/>
      <c r="F140" s="129"/>
      <c r="G140" s="51"/>
      <c r="H140" s="97"/>
      <c r="I140" s="97"/>
      <c r="J140" s="97"/>
      <c r="K140" s="97"/>
      <c r="L140" s="97"/>
    </row>
    <row r="141" spans="1:12" x14ac:dyDescent="0.25">
      <c r="A141" s="92" t="s">
        <v>307</v>
      </c>
      <c r="B141" s="53">
        <f t="shared" si="8"/>
        <v>1.1400000000000001</v>
      </c>
      <c r="C141" s="93">
        <v>1.04</v>
      </c>
      <c r="D141" s="95"/>
      <c r="E141" s="128"/>
      <c r="F141" s="129"/>
      <c r="G141" s="51"/>
      <c r="H141" s="97"/>
      <c r="I141" s="97"/>
      <c r="J141" s="97"/>
      <c r="K141" s="97"/>
      <c r="L141" s="97"/>
    </row>
    <row r="142" spans="1:12" x14ac:dyDescent="0.25">
      <c r="A142" s="92" t="s">
        <v>308</v>
      </c>
      <c r="B142" s="53">
        <f t="shared" si="8"/>
        <v>1.2200000000000002</v>
      </c>
      <c r="C142" s="93">
        <v>1.1200000000000001</v>
      </c>
      <c r="D142" s="95"/>
      <c r="E142" s="128"/>
      <c r="F142" s="129"/>
      <c r="G142" s="51"/>
      <c r="H142" s="97"/>
      <c r="I142" s="97"/>
      <c r="J142" s="97"/>
      <c r="K142" s="97"/>
      <c r="L142" s="97"/>
    </row>
    <row r="143" spans="1:12" x14ac:dyDescent="0.25">
      <c r="A143" s="92" t="s">
        <v>309</v>
      </c>
      <c r="B143" s="53">
        <f t="shared" si="8"/>
        <v>1.2200000000000002</v>
      </c>
      <c r="C143" s="93">
        <v>1.1200000000000001</v>
      </c>
      <c r="D143" s="95"/>
      <c r="E143" s="128"/>
      <c r="F143" s="129"/>
      <c r="G143" s="51"/>
      <c r="H143" s="97"/>
      <c r="I143" s="97"/>
      <c r="J143" s="97"/>
      <c r="K143" s="97"/>
      <c r="L143" s="97"/>
    </row>
    <row r="144" spans="1:12" x14ac:dyDescent="0.25">
      <c r="A144" s="92" t="s">
        <v>310</v>
      </c>
      <c r="B144" s="53">
        <f t="shared" si="8"/>
        <v>1.1900000000000002</v>
      </c>
      <c r="C144" s="93">
        <v>1.0900000000000001</v>
      </c>
      <c r="D144" s="95" t="s">
        <v>311</v>
      </c>
      <c r="E144" s="128"/>
      <c r="F144" s="129"/>
      <c r="G144" s="51"/>
      <c r="H144" s="97"/>
      <c r="I144" s="97"/>
      <c r="J144" s="97"/>
      <c r="K144" s="97"/>
      <c r="L144" s="97"/>
    </row>
    <row r="145" spans="1:12" x14ac:dyDescent="0.25">
      <c r="A145" s="92" t="s">
        <v>312</v>
      </c>
      <c r="B145" s="53">
        <f t="shared" si="8"/>
        <v>1.2200000000000002</v>
      </c>
      <c r="C145" s="93">
        <v>1.1200000000000001</v>
      </c>
      <c r="D145" s="95" t="s">
        <v>313</v>
      </c>
      <c r="E145" s="128"/>
      <c r="F145" s="129"/>
      <c r="G145" s="51"/>
      <c r="H145" s="97"/>
      <c r="I145" s="97"/>
      <c r="J145" s="97"/>
      <c r="K145" s="97"/>
      <c r="L145" s="97"/>
    </row>
    <row r="146" spans="1:12" x14ac:dyDescent="0.25">
      <c r="A146" s="92" t="s">
        <v>314</v>
      </c>
      <c r="B146" s="53">
        <f t="shared" si="8"/>
        <v>1.2400000000000002</v>
      </c>
      <c r="C146" s="93">
        <v>1.1400000000000001</v>
      </c>
      <c r="D146" s="95" t="s">
        <v>315</v>
      </c>
      <c r="E146" s="128"/>
      <c r="F146" s="129"/>
      <c r="G146" s="51"/>
      <c r="H146" s="97"/>
      <c r="I146" s="97"/>
      <c r="J146" s="97"/>
      <c r="K146" s="97"/>
      <c r="L146" s="97"/>
    </row>
    <row r="147" spans="1:12" x14ac:dyDescent="0.25">
      <c r="A147" s="92" t="s">
        <v>316</v>
      </c>
      <c r="B147" s="53">
        <f t="shared" si="8"/>
        <v>1.2400000000000002</v>
      </c>
      <c r="C147" s="93">
        <v>1.1400000000000001</v>
      </c>
      <c r="D147" s="95"/>
      <c r="E147" s="128"/>
      <c r="F147" s="129"/>
      <c r="G147" s="51"/>
      <c r="H147" s="97"/>
      <c r="I147" s="97"/>
      <c r="J147" s="97"/>
      <c r="K147" s="97"/>
      <c r="L147" s="97"/>
    </row>
    <row r="148" spans="1:12" x14ac:dyDescent="0.25">
      <c r="A148" s="92" t="s">
        <v>317</v>
      </c>
      <c r="B148" s="53">
        <f t="shared" si="8"/>
        <v>1.32</v>
      </c>
      <c r="C148" s="93">
        <v>1.22</v>
      </c>
      <c r="D148" s="95" t="s">
        <v>82</v>
      </c>
      <c r="E148" s="128"/>
      <c r="F148" s="129"/>
      <c r="G148" s="51"/>
      <c r="H148" s="97"/>
      <c r="I148" s="97"/>
      <c r="J148" s="97"/>
      <c r="K148" s="97"/>
      <c r="L148" s="97"/>
    </row>
    <row r="149" spans="1:12" x14ac:dyDescent="0.25">
      <c r="A149" s="92" t="s">
        <v>318</v>
      </c>
      <c r="B149" s="53">
        <f t="shared" si="8"/>
        <v>1.32</v>
      </c>
      <c r="C149" s="93">
        <v>1.22</v>
      </c>
      <c r="D149" s="95" t="s">
        <v>82</v>
      </c>
      <c r="E149" s="128"/>
      <c r="F149" s="129"/>
      <c r="G149" s="51"/>
      <c r="H149" s="97"/>
      <c r="I149" s="97"/>
      <c r="J149" s="97"/>
      <c r="K149" s="97"/>
      <c r="L149" s="97"/>
    </row>
    <row r="150" spans="1:12" x14ac:dyDescent="0.25">
      <c r="A150" s="92" t="s">
        <v>319</v>
      </c>
      <c r="B150" s="53">
        <f t="shared" si="8"/>
        <v>1.1900000000000002</v>
      </c>
      <c r="C150" s="93">
        <v>1.0900000000000001</v>
      </c>
      <c r="D150" s="55" t="s">
        <v>320</v>
      </c>
      <c r="E150" s="128"/>
      <c r="F150" s="129"/>
      <c r="G150" s="51"/>
      <c r="H150" s="97"/>
      <c r="I150" s="97"/>
      <c r="J150" s="97"/>
      <c r="K150" s="97"/>
      <c r="L150" s="97"/>
    </row>
    <row r="151" spans="1:12" x14ac:dyDescent="0.25">
      <c r="A151" s="92" t="s">
        <v>321</v>
      </c>
      <c r="B151" s="53">
        <f t="shared" si="8"/>
        <v>1.2200000000000002</v>
      </c>
      <c r="C151" s="93">
        <v>1.1200000000000001</v>
      </c>
      <c r="D151" s="55" t="s">
        <v>322</v>
      </c>
      <c r="E151" s="128"/>
      <c r="F151" s="129"/>
      <c r="G151" s="51"/>
      <c r="H151" s="97"/>
      <c r="I151" s="97"/>
      <c r="J151" s="97"/>
      <c r="K151" s="97"/>
      <c r="L151" s="97"/>
    </row>
    <row r="152" spans="1:12" x14ac:dyDescent="0.25">
      <c r="A152" s="92" t="s">
        <v>323</v>
      </c>
      <c r="B152" s="53">
        <f t="shared" si="8"/>
        <v>1.2400000000000002</v>
      </c>
      <c r="C152" s="93">
        <v>1.1400000000000001</v>
      </c>
      <c r="D152" s="55" t="s">
        <v>324</v>
      </c>
      <c r="E152" s="128"/>
      <c r="F152" s="129"/>
      <c r="G152" s="51"/>
      <c r="H152" s="97"/>
      <c r="I152" s="97"/>
      <c r="J152" s="97"/>
      <c r="K152" s="97"/>
      <c r="L152" s="97"/>
    </row>
    <row r="153" spans="1:12" x14ac:dyDescent="0.25">
      <c r="A153" s="92" t="s">
        <v>325</v>
      </c>
      <c r="B153" s="53">
        <f t="shared" si="8"/>
        <v>1.2400000000000002</v>
      </c>
      <c r="C153" s="93">
        <v>1.1400000000000001</v>
      </c>
      <c r="D153" s="55" t="s">
        <v>82</v>
      </c>
      <c r="E153" s="128"/>
      <c r="F153" s="129"/>
      <c r="G153" s="51"/>
      <c r="H153" s="97"/>
      <c r="I153" s="97"/>
      <c r="J153" s="97"/>
      <c r="K153" s="97"/>
      <c r="L153" s="97"/>
    </row>
    <row r="154" spans="1:12" x14ac:dyDescent="0.25">
      <c r="A154" s="92" t="s">
        <v>326</v>
      </c>
      <c r="B154" s="53">
        <f t="shared" si="8"/>
        <v>1.29</v>
      </c>
      <c r="C154" s="93">
        <v>1.19</v>
      </c>
      <c r="D154" s="55" t="s">
        <v>82</v>
      </c>
      <c r="E154" s="128"/>
      <c r="F154" s="129"/>
      <c r="G154" s="51"/>
      <c r="H154" s="97"/>
      <c r="I154" s="97"/>
      <c r="J154" s="97"/>
      <c r="K154" s="97"/>
      <c r="L154" s="97"/>
    </row>
    <row r="155" spans="1:12" x14ac:dyDescent="0.25">
      <c r="A155" s="92" t="s">
        <v>327</v>
      </c>
      <c r="B155" s="53">
        <f t="shared" si="8"/>
        <v>1.29</v>
      </c>
      <c r="C155" s="93">
        <v>1.19</v>
      </c>
      <c r="D155" s="55" t="s">
        <v>82</v>
      </c>
      <c r="E155" s="113"/>
      <c r="F155" s="50"/>
      <c r="G155" s="51"/>
      <c r="H155" s="97"/>
      <c r="I155" s="97"/>
      <c r="J155" s="97"/>
      <c r="K155" s="97"/>
      <c r="L155" s="97"/>
    </row>
    <row r="156" spans="1:12" x14ac:dyDescent="0.25">
      <c r="A156" s="230" t="s">
        <v>419</v>
      </c>
      <c r="B156" s="231">
        <v>0.79</v>
      </c>
      <c r="C156" s="232">
        <v>0.67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Юноши,девушки(2009)</vt:lpstr>
      <vt:lpstr>Юноши,девушки(2007-2008)</vt:lpstr>
      <vt:lpstr>Юноши,девушки(2005-2006)</vt:lpstr>
      <vt:lpstr>Юноши,девушки(2003-2004)</vt:lpstr>
      <vt:lpstr>Юноши,девушки(2002 и старше)</vt:lpstr>
      <vt:lpstr>KT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2016-11-04T16:33:26Z</dcterms:modified>
</cp:coreProperties>
</file>